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202300"/>
  <mc:AlternateContent xmlns:mc="http://schemas.openxmlformats.org/markup-compatibility/2006">
    <mc:Choice Requires="x15">
      <x15ac:absPath xmlns:x15ac="http://schemas.microsoft.com/office/spreadsheetml/2010/11/ac" url="/Users/kattiapinzon/Library/CloudStorage/GoogleDrive-katjan0101@gmail.com/My Drive/4.IPES/2025/Oficios/Proposición 281 de 2025/"/>
    </mc:Choice>
  </mc:AlternateContent>
  <xr:revisionPtr revIDLastSave="0" documentId="13_ncr:1_{917605D5-D81D-7947-9376-C6CD2F54F641}" xr6:coauthVersionLast="47" xr6:coauthVersionMax="47" xr10:uidLastSave="{00000000-0000-0000-0000-000000000000}"/>
  <bookViews>
    <workbookView xWindow="6380" yWindow="500" windowWidth="32020" windowHeight="18740" xr2:uid="{A8EB4DD5-A09B-664B-B1AA-68A967B3BFDC}"/>
  </bookViews>
  <sheets>
    <sheet name="Avance Cualitativo Productos" sheetId="1" r:id="rId1"/>
  </sheets>
  <externalReferences>
    <externalReference r:id="rId2"/>
  </externalReferences>
  <definedNames>
    <definedName name="_xlnm._FilterDatabase" localSheetId="0" hidden="1">'Avance Cualitativo Productos'!$AM$4:$AN$38</definedName>
    <definedName name="Anualiza_LB" comment="Anio_Calculo = Año para el cual se hace el calculo ; Anio_Reporte = Año del último reporte ; LB=LÍNEA BASE ; CORTE= Q1/Q2/Q3/Q4">+_xlfn.LAMBDA(_xlpm.Anio_Calculo,_xlpm.Anio_Reporte,_xlpm.LB,_xlpm.CORTE,IF(_xlpm.Anio_Reporte=_xlpm.Anio_Calculo,_xlpm.LB*(RIGHT(_xlpm.CORTE,1)/4),_xlpm.LB))</definedName>
    <definedName name="_xlnm.Print_Area" localSheetId="0">'Avance Cualitativo Productos'!$A$1:$AN$38</definedName>
    <definedName name="_xlnm.Print_Titles" localSheetId="0">'Avance Cualitativo Productos'!$A:$C,'Avance Cualitativo Productos'!$1:$5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 l="1"/>
  <c r="L38" i="1"/>
  <c r="K38" i="1"/>
  <c r="J38" i="1"/>
  <c r="I38" i="1"/>
  <c r="H38" i="1"/>
  <c r="G38" i="1"/>
  <c r="F38" i="1"/>
  <c r="E38" i="1"/>
  <c r="D38" i="1"/>
  <c r="C38" i="1"/>
  <c r="B38" i="1"/>
  <c r="A38" i="1"/>
  <c r="M37" i="1"/>
  <c r="L37" i="1"/>
  <c r="J37" i="1"/>
  <c r="I37" i="1"/>
  <c r="H37" i="1"/>
  <c r="G37" i="1"/>
  <c r="F37" i="1"/>
  <c r="E37" i="1"/>
  <c r="D37" i="1"/>
  <c r="C37" i="1"/>
  <c r="B37" i="1"/>
  <c r="A37" i="1"/>
  <c r="M36" i="1"/>
  <c r="L36" i="1"/>
  <c r="K36" i="1"/>
  <c r="J36" i="1"/>
  <c r="I36" i="1"/>
  <c r="H36" i="1"/>
  <c r="G36" i="1"/>
  <c r="F36" i="1"/>
  <c r="E36" i="1"/>
  <c r="D36" i="1"/>
  <c r="C36" i="1"/>
  <c r="B36" i="1"/>
  <c r="A36" i="1"/>
  <c r="M35" i="1"/>
  <c r="L35" i="1"/>
  <c r="K35" i="1"/>
  <c r="J35" i="1"/>
  <c r="I35" i="1"/>
  <c r="H35" i="1"/>
  <c r="G35" i="1"/>
  <c r="F35" i="1"/>
  <c r="E35" i="1"/>
  <c r="D35" i="1"/>
  <c r="C35" i="1"/>
  <c r="B35" i="1"/>
  <c r="A35" i="1"/>
  <c r="M34" i="1"/>
  <c r="L34" i="1"/>
  <c r="K34" i="1"/>
  <c r="J34" i="1"/>
  <c r="I34" i="1"/>
  <c r="H34" i="1"/>
  <c r="G34" i="1"/>
  <c r="F34" i="1"/>
  <c r="E34" i="1"/>
  <c r="D34" i="1"/>
  <c r="C34" i="1"/>
  <c r="B34" i="1"/>
  <c r="A34" i="1"/>
  <c r="M33" i="1"/>
  <c r="L33" i="1"/>
  <c r="K33" i="1"/>
  <c r="J33" i="1"/>
  <c r="I33" i="1"/>
  <c r="H33" i="1"/>
  <c r="G33" i="1"/>
  <c r="F33" i="1"/>
  <c r="E33" i="1"/>
  <c r="D33" i="1"/>
  <c r="C33" i="1"/>
  <c r="B33" i="1"/>
  <c r="A33" i="1"/>
  <c r="M32" i="1"/>
  <c r="L32" i="1"/>
  <c r="K32" i="1"/>
  <c r="J32" i="1"/>
  <c r="I32" i="1"/>
  <c r="H32" i="1"/>
  <c r="G32" i="1"/>
  <c r="F32" i="1"/>
  <c r="E32" i="1"/>
  <c r="D32" i="1"/>
  <c r="C32" i="1"/>
  <c r="B32" i="1"/>
  <c r="A32" i="1"/>
  <c r="M31" i="1"/>
  <c r="L31" i="1"/>
  <c r="K31" i="1"/>
  <c r="J31" i="1"/>
  <c r="I31" i="1"/>
  <c r="H31" i="1"/>
  <c r="G31" i="1"/>
  <c r="F31" i="1"/>
  <c r="E31" i="1"/>
  <c r="D31" i="1"/>
  <c r="C31" i="1"/>
  <c r="B31" i="1"/>
  <c r="A31" i="1"/>
  <c r="M30" i="1"/>
  <c r="L30" i="1"/>
  <c r="K30" i="1"/>
  <c r="J30" i="1"/>
  <c r="I30" i="1"/>
  <c r="H30" i="1"/>
  <c r="G30" i="1"/>
  <c r="F30" i="1"/>
  <c r="E30" i="1"/>
  <c r="D30" i="1"/>
  <c r="C30" i="1"/>
  <c r="B30" i="1"/>
  <c r="A30" i="1"/>
  <c r="M29" i="1"/>
  <c r="L29" i="1"/>
  <c r="K29" i="1"/>
  <c r="J29" i="1"/>
  <c r="I29" i="1"/>
  <c r="H29" i="1"/>
  <c r="G29" i="1"/>
  <c r="F29" i="1"/>
  <c r="E29" i="1"/>
  <c r="D29" i="1"/>
  <c r="C29" i="1"/>
  <c r="B29" i="1"/>
  <c r="A29" i="1"/>
  <c r="M28" i="1"/>
  <c r="L28" i="1"/>
  <c r="K28" i="1"/>
  <c r="J28" i="1"/>
  <c r="I28" i="1"/>
  <c r="H28" i="1"/>
  <c r="G28" i="1"/>
  <c r="F28" i="1"/>
  <c r="E28" i="1"/>
  <c r="D28" i="1"/>
  <c r="C28" i="1"/>
  <c r="B28" i="1"/>
  <c r="A28" i="1"/>
  <c r="M27" i="1"/>
  <c r="L27" i="1"/>
  <c r="K27" i="1"/>
  <c r="J27" i="1"/>
  <c r="I27" i="1"/>
  <c r="H27" i="1"/>
  <c r="G27" i="1"/>
  <c r="F27" i="1"/>
  <c r="E27" i="1"/>
  <c r="D27" i="1"/>
  <c r="C27" i="1"/>
  <c r="B27" i="1"/>
  <c r="A27" i="1"/>
  <c r="M26" i="1"/>
  <c r="L26" i="1"/>
  <c r="K26" i="1"/>
  <c r="J26" i="1"/>
  <c r="I26" i="1"/>
  <c r="H26" i="1"/>
  <c r="G26" i="1"/>
  <c r="F26" i="1"/>
  <c r="E26" i="1"/>
  <c r="D26" i="1"/>
  <c r="C26" i="1"/>
  <c r="B26" i="1"/>
  <c r="A26" i="1"/>
  <c r="M25" i="1"/>
  <c r="L25" i="1"/>
  <c r="K25" i="1"/>
  <c r="J25" i="1"/>
  <c r="I25" i="1"/>
  <c r="H25" i="1"/>
  <c r="G25" i="1"/>
  <c r="F25" i="1"/>
  <c r="E25" i="1"/>
  <c r="D25" i="1"/>
  <c r="C25" i="1"/>
  <c r="B25" i="1"/>
  <c r="A25" i="1"/>
  <c r="M24" i="1"/>
  <c r="L24" i="1"/>
  <c r="K24" i="1"/>
  <c r="J24" i="1"/>
  <c r="I24" i="1"/>
  <c r="H24" i="1"/>
  <c r="G24" i="1"/>
  <c r="F24" i="1"/>
  <c r="E24" i="1"/>
  <c r="D24" i="1"/>
  <c r="C24" i="1"/>
  <c r="B24" i="1"/>
  <c r="A24" i="1"/>
  <c r="M23" i="1"/>
  <c r="L23" i="1"/>
  <c r="K23" i="1"/>
  <c r="J23" i="1"/>
  <c r="I23" i="1"/>
  <c r="H23" i="1"/>
  <c r="G23" i="1"/>
  <c r="F23" i="1"/>
  <c r="E23" i="1"/>
  <c r="D23" i="1"/>
  <c r="C23" i="1"/>
  <c r="B23" i="1"/>
  <c r="A23" i="1"/>
  <c r="M22" i="1"/>
  <c r="L22" i="1"/>
  <c r="K22" i="1"/>
  <c r="J22" i="1"/>
  <c r="I22" i="1"/>
  <c r="H22" i="1"/>
  <c r="G22" i="1"/>
  <c r="F22" i="1"/>
  <c r="E22" i="1"/>
  <c r="D22" i="1"/>
  <c r="C22" i="1"/>
  <c r="B22" i="1"/>
  <c r="A22" i="1"/>
  <c r="M21" i="1"/>
  <c r="L21" i="1"/>
  <c r="K21" i="1"/>
  <c r="J21" i="1"/>
  <c r="I21" i="1"/>
  <c r="H21" i="1"/>
  <c r="G21" i="1"/>
  <c r="F21" i="1"/>
  <c r="E21" i="1"/>
  <c r="D21" i="1"/>
  <c r="C21" i="1"/>
  <c r="B21" i="1"/>
  <c r="A21" i="1"/>
  <c r="M20" i="1"/>
  <c r="L20" i="1"/>
  <c r="K20" i="1"/>
  <c r="J20" i="1"/>
  <c r="I20" i="1"/>
  <c r="H20" i="1"/>
  <c r="G20" i="1"/>
  <c r="F20" i="1"/>
  <c r="E20" i="1"/>
  <c r="D20" i="1"/>
  <c r="C20" i="1"/>
  <c r="B20" i="1"/>
  <c r="A20" i="1"/>
  <c r="M19" i="1"/>
  <c r="L19" i="1"/>
  <c r="K19" i="1"/>
  <c r="J19" i="1"/>
  <c r="I19" i="1"/>
  <c r="H19" i="1"/>
  <c r="G19" i="1"/>
  <c r="F19" i="1"/>
  <c r="E19" i="1"/>
  <c r="D19" i="1"/>
  <c r="C19" i="1"/>
  <c r="B19" i="1"/>
  <c r="A19" i="1"/>
  <c r="M18" i="1"/>
  <c r="L18" i="1"/>
  <c r="K18" i="1"/>
  <c r="J18" i="1"/>
  <c r="I18" i="1"/>
  <c r="H18" i="1"/>
  <c r="G18" i="1"/>
  <c r="F18" i="1"/>
  <c r="E18" i="1"/>
  <c r="D18" i="1"/>
  <c r="C18" i="1"/>
  <c r="B18" i="1"/>
  <c r="A18" i="1"/>
  <c r="M17" i="1"/>
  <c r="L17" i="1"/>
  <c r="K17" i="1"/>
  <c r="J17" i="1"/>
  <c r="I17" i="1"/>
  <c r="H17" i="1"/>
  <c r="G17" i="1"/>
  <c r="F17" i="1"/>
  <c r="E17" i="1"/>
  <c r="D17" i="1"/>
  <c r="C17" i="1"/>
  <c r="B17" i="1"/>
  <c r="A17" i="1"/>
  <c r="M16" i="1"/>
  <c r="L16" i="1"/>
  <c r="K16" i="1"/>
  <c r="J16" i="1"/>
  <c r="I16" i="1"/>
  <c r="H16" i="1"/>
  <c r="G16" i="1"/>
  <c r="F16" i="1"/>
  <c r="E16" i="1"/>
  <c r="D16" i="1"/>
  <c r="C16" i="1"/>
  <c r="B16" i="1"/>
  <c r="A16" i="1"/>
  <c r="M15" i="1"/>
  <c r="L15" i="1"/>
  <c r="K15" i="1"/>
  <c r="J15" i="1"/>
  <c r="I15" i="1"/>
  <c r="H15" i="1"/>
  <c r="G15" i="1"/>
  <c r="F15" i="1"/>
  <c r="E15" i="1"/>
  <c r="D15" i="1"/>
  <c r="C15" i="1"/>
  <c r="B15" i="1"/>
  <c r="A15" i="1"/>
  <c r="M14" i="1"/>
  <c r="L14" i="1"/>
  <c r="K14" i="1"/>
  <c r="J14" i="1"/>
  <c r="I14" i="1"/>
  <c r="H14" i="1"/>
  <c r="G14" i="1"/>
  <c r="F14" i="1"/>
  <c r="E14" i="1"/>
  <c r="D14" i="1"/>
  <c r="C14" i="1"/>
  <c r="B14" i="1"/>
  <c r="A14" i="1"/>
  <c r="M13" i="1"/>
  <c r="L13" i="1"/>
  <c r="K13" i="1"/>
  <c r="J13" i="1"/>
  <c r="I13" i="1"/>
  <c r="H13" i="1"/>
  <c r="G13" i="1"/>
  <c r="F13" i="1"/>
  <c r="E13" i="1"/>
  <c r="D13" i="1"/>
  <c r="C13" i="1"/>
  <c r="B13" i="1"/>
  <c r="A13" i="1"/>
  <c r="M12" i="1"/>
  <c r="L12" i="1"/>
  <c r="K12" i="1"/>
  <c r="J12" i="1"/>
  <c r="I12" i="1"/>
  <c r="H12" i="1"/>
  <c r="G12" i="1"/>
  <c r="F12" i="1"/>
  <c r="E12" i="1"/>
  <c r="D12" i="1"/>
  <c r="C12" i="1"/>
  <c r="B12" i="1"/>
  <c r="A12" i="1"/>
  <c r="M11" i="1"/>
  <c r="L11" i="1"/>
  <c r="K11" i="1"/>
  <c r="J11" i="1"/>
  <c r="I11" i="1"/>
  <c r="H11" i="1"/>
  <c r="G11" i="1"/>
  <c r="F11" i="1"/>
  <c r="E11" i="1"/>
  <c r="D11" i="1"/>
  <c r="C11" i="1"/>
  <c r="B11" i="1"/>
  <c r="A11" i="1"/>
  <c r="M10" i="1"/>
  <c r="L10" i="1"/>
  <c r="K10" i="1"/>
  <c r="J10" i="1"/>
  <c r="I10" i="1"/>
  <c r="H10" i="1"/>
  <c r="G10" i="1"/>
  <c r="F10" i="1"/>
  <c r="E10" i="1"/>
  <c r="D10" i="1"/>
  <c r="C10" i="1"/>
  <c r="B10" i="1"/>
  <c r="A10" i="1"/>
  <c r="M9" i="1"/>
  <c r="L9" i="1"/>
  <c r="K9" i="1"/>
  <c r="J9" i="1"/>
  <c r="I9" i="1"/>
  <c r="H9" i="1"/>
  <c r="G9" i="1"/>
  <c r="F9" i="1"/>
  <c r="E9" i="1"/>
  <c r="D9" i="1"/>
  <c r="C9" i="1"/>
  <c r="B9" i="1"/>
  <c r="A9" i="1"/>
  <c r="M8" i="1"/>
  <c r="L8" i="1"/>
  <c r="K8" i="1"/>
  <c r="J8" i="1"/>
  <c r="I8" i="1"/>
  <c r="H8" i="1"/>
  <c r="G8" i="1"/>
  <c r="F8" i="1"/>
  <c r="E8" i="1"/>
  <c r="D8" i="1"/>
  <c r="C8" i="1"/>
  <c r="B8" i="1"/>
  <c r="A8" i="1"/>
  <c r="M7" i="1"/>
  <c r="L7" i="1"/>
  <c r="K7" i="1"/>
  <c r="J7" i="1"/>
  <c r="I7" i="1"/>
  <c r="H7" i="1"/>
  <c r="G7" i="1"/>
  <c r="F7" i="1"/>
  <c r="E7" i="1"/>
  <c r="D7" i="1"/>
  <c r="C7" i="1"/>
  <c r="B7" i="1"/>
  <c r="A7" i="1"/>
  <c r="M6" i="1"/>
  <c r="L6" i="1"/>
  <c r="K6" i="1"/>
  <c r="J6" i="1"/>
  <c r="I6" i="1"/>
  <c r="H6" i="1"/>
  <c r="G6" i="1"/>
  <c r="F6" i="1"/>
  <c r="E6" i="1"/>
  <c r="D6" i="1"/>
  <c r="C6" i="1"/>
  <c r="B6" i="1"/>
  <c r="A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JNRM</author>
  </authors>
  <commentList>
    <comment ref="T6" authorId="0" shapeId="0" xr:uid="{8FA9015C-5DCA-ED48-9B53-7025A168D691}">
      <text>
        <r>
          <rPr>
            <b/>
            <sz val="9"/>
            <color rgb="FF000000"/>
            <rFont val="Tahoma"/>
            <family val="2"/>
          </rPr>
          <t xml:space="preserve">JNRM: </t>
        </r>
        <r>
          <rPr>
            <sz val="9"/>
            <color rgb="FF000000"/>
            <rFont val="Tahoma"/>
            <family val="2"/>
          </rPr>
          <t>Es necesaria la revisión de la programación de la meta dado q con el primer reporte se ejecuta lo de 4 años, la meta presentará una sobreejecución</t>
        </r>
      </text>
    </comment>
    <comment ref="T17" authorId="0" shapeId="0" xr:uid="{96F771B5-47E6-A741-BE92-8195BA4C7235}">
      <text>
        <r>
          <rPr>
            <b/>
            <sz val="9"/>
            <color rgb="FF000000"/>
            <rFont val="Tahoma"/>
            <family val="2"/>
          </rPr>
          <t>JNRM:</t>
        </r>
        <r>
          <rPr>
            <sz val="9"/>
            <color rgb="FF000000"/>
            <rFont val="Tahoma"/>
            <family val="2"/>
          </rPr>
          <t xml:space="preserve">
</t>
        </r>
        <r>
          <rPr>
            <sz val="9"/>
            <color rgb="FF000000"/>
            <rFont val="Tahoma"/>
            <family val="2"/>
          </rPr>
          <t>Importante describir q tipo de beneficios trae el registro realizado</t>
        </r>
      </text>
    </comment>
    <comment ref="T22" authorId="0" shapeId="0" xr:uid="{201D2BA3-9948-4D4B-8E45-4EC5CCE96386}">
      <text>
        <r>
          <rPr>
            <b/>
            <sz val="9"/>
            <color rgb="FF000000"/>
            <rFont val="Tahoma"/>
            <family val="2"/>
          </rPr>
          <t>JNRM:</t>
        </r>
        <r>
          <rPr>
            <sz val="9"/>
            <color rgb="FF000000"/>
            <rFont val="Tahoma"/>
            <family val="2"/>
          </rPr>
          <t xml:space="preserve">
</t>
        </r>
        <r>
          <rPr>
            <sz val="9"/>
            <color rgb="FF000000"/>
            <rFont val="Tahoma"/>
            <family val="2"/>
          </rPr>
          <t xml:space="preserve">Es importante describir para qué se  implementa el plan.
</t>
        </r>
        <r>
          <rPr>
            <sz val="9"/>
            <color rgb="FF000000"/>
            <rFont val="Tahoma"/>
            <family val="2"/>
          </rPr>
          <t xml:space="preserve">La meta presentará una sobreejecución, ya se ha cumplido lo programado a la vigencia 2026.
</t>
        </r>
        <r>
          <rPr>
            <b/>
            <sz val="9"/>
            <color rgb="FF000000"/>
            <rFont val="Tahoma"/>
            <family val="2"/>
          </rPr>
          <t xml:space="preserve">Forma: </t>
        </r>
        <r>
          <rPr>
            <sz val="9"/>
            <color rgb="FF000000"/>
            <rFont val="Tahoma"/>
            <family val="2"/>
          </rPr>
          <t>redacción</t>
        </r>
      </text>
    </comment>
    <comment ref="T27" authorId="0" shapeId="0" xr:uid="{F4752CF5-5B4F-7F44-94FB-2A45CFE34CEE}">
      <text>
        <r>
          <rPr>
            <b/>
            <sz val="9"/>
            <color rgb="FF000000"/>
            <rFont val="Tahoma"/>
            <family val="2"/>
          </rPr>
          <t>JNRM:</t>
        </r>
        <r>
          <rPr>
            <sz val="9"/>
            <color rgb="FF000000"/>
            <rFont val="Tahoma"/>
            <family val="2"/>
          </rPr>
          <t xml:space="preserve">
</t>
        </r>
        <r>
          <rPr>
            <sz val="9"/>
            <color rgb="FF000000"/>
            <rFont val="Tahoma"/>
            <family val="2"/>
          </rPr>
          <t>Mejorar la descripción de la acción, es decir, si se adelantó la modificación a través de un nuevo acto administrativo.</t>
        </r>
      </text>
    </comment>
    <comment ref="T29" authorId="0" shapeId="0" xr:uid="{29EBC2C0-E40F-8C47-9B93-0E1B220F4584}">
      <text>
        <r>
          <rPr>
            <b/>
            <sz val="9"/>
            <color rgb="FF000000"/>
            <rFont val="Tahoma"/>
            <family val="2"/>
          </rPr>
          <t>JNRM:</t>
        </r>
        <r>
          <rPr>
            <sz val="9"/>
            <color rgb="FF000000"/>
            <rFont val="Tahoma"/>
            <family val="2"/>
          </rPr>
          <t xml:space="preserve">
</t>
        </r>
        <r>
          <rPr>
            <sz val="9"/>
            <color rgb="FF000000"/>
            <rFont val="Tahoma"/>
            <family val="2"/>
          </rPr>
          <t>En el plan de acción publicado se tiene programada meta de 90 personas, importante revisar xq no concuerda la descripción cualitativa del avance</t>
        </r>
      </text>
    </comment>
    <comment ref="T34" authorId="0" shapeId="0" xr:uid="{9E6E7B54-DB9D-E349-B01D-7B9E0BB1E019}">
      <text>
        <r>
          <rPr>
            <b/>
            <sz val="9"/>
            <color rgb="FF000000"/>
            <rFont val="Tahoma"/>
            <family val="2"/>
          </rPr>
          <t>JNRM:</t>
        </r>
        <r>
          <rPr>
            <sz val="9"/>
            <color rgb="FF000000"/>
            <rFont val="Tahoma"/>
            <family val="2"/>
          </rPr>
          <t xml:space="preserve">
</t>
        </r>
        <r>
          <rPr>
            <sz val="9"/>
            <color rgb="FF000000"/>
            <rFont val="Tahoma"/>
            <family val="2"/>
          </rPr>
          <t xml:space="preserve">Dado que es un incumplimiento, se pueden describir q acciones se adelantarán y como se programará lo que no se llevó a cabo durante el trimestre
</t>
        </r>
      </text>
    </comment>
    <comment ref="T35" authorId="0" shapeId="0" xr:uid="{306D7510-A4DA-B04B-96FB-501ADB170EF6}">
      <text>
        <r>
          <rPr>
            <b/>
            <sz val="9"/>
            <color rgb="FF000000"/>
            <rFont val="Tahoma"/>
            <family val="2"/>
          </rPr>
          <t>JNRM:</t>
        </r>
        <r>
          <rPr>
            <sz val="9"/>
            <color rgb="FF000000"/>
            <rFont val="Tahoma"/>
            <family val="2"/>
          </rPr>
          <t xml:space="preserve">
</t>
        </r>
        <r>
          <rPr>
            <sz val="9"/>
            <color rgb="FF000000"/>
            <rFont val="Tahoma"/>
            <family val="2"/>
          </rPr>
          <t xml:space="preserve">Ingresar un párrafo introductorio en el cual se especifique el número de actualizaciones esto en razón al indicador.
</t>
        </r>
        <r>
          <rPr>
            <sz val="9"/>
            <color rgb="FF000000"/>
            <rFont val="Tahoma"/>
            <family val="2"/>
          </rPr>
          <t xml:space="preserve">Escribir el significado de las siglas. 
</t>
        </r>
        <r>
          <rPr>
            <sz val="9"/>
            <color rgb="FF000000"/>
            <rFont val="Tahoma"/>
            <family val="2"/>
          </rPr>
          <t>Brevemente describir en q consiste la herramienta HEMI,</t>
        </r>
      </text>
    </comment>
    <comment ref="T37" authorId="0" shapeId="0" xr:uid="{D8E3056A-B4D6-0945-9E51-52CF75EA0CD4}">
      <text>
        <r>
          <rPr>
            <b/>
            <sz val="9"/>
            <color rgb="FF000000"/>
            <rFont val="Tahoma"/>
            <family val="2"/>
          </rPr>
          <t>JNRM:</t>
        </r>
        <r>
          <rPr>
            <sz val="9"/>
            <color rgb="FF000000"/>
            <rFont val="Tahoma"/>
            <family val="2"/>
          </rPr>
          <t xml:space="preserve">
</t>
        </r>
        <r>
          <rPr>
            <sz val="9"/>
            <color rgb="FF000000"/>
            <rFont val="Tahoma"/>
            <family val="2"/>
          </rPr>
          <t>Ingresar un párrafo introductorio en el cual se especifique el número total de acciones esto en razón del indicador.</t>
        </r>
      </text>
    </comment>
  </commentList>
</comments>
</file>

<file path=xl/sharedStrings.xml><?xml version="1.0" encoding="utf-8"?>
<sst xmlns="http://schemas.openxmlformats.org/spreadsheetml/2006/main" count="346" uniqueCount="230">
  <si>
    <t>REGISTRO DE SEGUIMIENTO CUALITATIVO DE PRODUCTOS</t>
  </si>
  <si>
    <t xml:space="preserve">INFORMACIÓN GENERAL </t>
  </si>
  <si>
    <t>Q1</t>
  </si>
  <si>
    <t>Q2</t>
  </si>
  <si>
    <t>Q3</t>
  </si>
  <si>
    <t>Q4</t>
  </si>
  <si>
    <t>Entidad</t>
  </si>
  <si>
    <t>Dirección/Subdirección/Grupo/Unidad</t>
  </si>
  <si>
    <t>Producto No.</t>
  </si>
  <si>
    <t>Key</t>
  </si>
  <si>
    <t>Producto esperado</t>
  </si>
  <si>
    <t>Nombre indicador de Producto</t>
  </si>
  <si>
    <t>Sector Líder</t>
  </si>
  <si>
    <t>Ponderación relativa del Producto (%)</t>
  </si>
  <si>
    <t>Valor Linea Base</t>
  </si>
  <si>
    <t>Tipo de anualización</t>
  </si>
  <si>
    <t>Periodicidad de medición del indicador</t>
  </si>
  <si>
    <t>Fecha de Inicio</t>
  </si>
  <si>
    <t>Fecha de Finalización</t>
  </si>
  <si>
    <t>Corte del último reporte</t>
  </si>
  <si>
    <t>Año del último reporte</t>
  </si>
  <si>
    <t>Cualitativo</t>
  </si>
  <si>
    <t>Enfoques</t>
  </si>
  <si>
    <t>Enfoque a Reportar</t>
  </si>
  <si>
    <t xml:space="preserve">La ejecución de este producto busca desarrollo habilidades financieras, herramientas digitales y temas empresariales a emprendimientos de oportunidad través de procesos de formación, fortalecimiento, asistencia técnica y servicios empresariales integrales a la medida de las necesidades de los mismos emprendimientos </t>
  </si>
  <si>
    <t xml:space="preserve">Con la entrega de este producto se busca atender a la población vendedora informal apicando el efoque diferencial. </t>
  </si>
  <si>
    <r>
      <rPr>
        <sz val="11"/>
        <color theme="1"/>
        <rFont val="Candara"/>
        <family val="2"/>
      </rPr>
      <t>Durante el primer trimestre de 2024 fueron beneficiados con los programas de la Subdirección de Emprendimiento y Negocios 9 unidades productivas, las cuales cumplieron con los requisitos para la participación en los mismos, así:</t>
    </r>
    <r>
      <rPr>
        <b/>
        <sz val="11"/>
        <color theme="1"/>
        <rFont val="Candara"/>
        <family val="2"/>
      </rPr>
      <t xml:space="preserve"> 9 a través de Hecho en Bogotá, </t>
    </r>
    <r>
      <rPr>
        <sz val="11"/>
        <color theme="1"/>
        <rFont val="Candara"/>
        <family val="2"/>
      </rPr>
      <t>de los cuales 4 fueron atendidos a través de la estrategia Hecho en Bogotá 2023 y 5 a través de la estrategia Hecho en Bogotá 2024, estrategia cuyo propósito es incentivar el consumo de productos y servicios creados por productores locales, fortaleciendo las competencias de los mismos para consolidar la conexión a mercados y generar una intervención que reconoce la vocación económica del territorio.
Este presupuesto ejecutado $15,063,228, se hizo a teavés de la estrategia Hecho en Bogotá.
Cabe destacar que el reporte de esta meta a través de los programas del 2023(presupuestalmente), es rezagada del mismo año.</t>
    </r>
  </si>
  <si>
    <r>
      <rPr>
        <b/>
        <sz val="11"/>
        <color rgb="FF000000"/>
        <rFont val="Candara"/>
        <family val="2"/>
      </rPr>
      <t xml:space="preserve">Enfoque Diferencial: </t>
    </r>
    <r>
      <rPr>
        <sz val="11"/>
        <color rgb="FF000000"/>
        <rFont val="Candara"/>
        <family val="2"/>
      </rPr>
      <t xml:space="preserve">Hemos buscado y generado canales de comunicación reales para poderles compartir información clara y entendible; en el mismo sentido se realiza un acompañamiento prioritario de caracterización, e identificación de su perfil, para que puedan realizar su proceso de postulación e inscripciones a los programas verificando el cumplimiento de los requisitos para participar. 
</t>
    </r>
    <r>
      <rPr>
        <b/>
        <sz val="11"/>
        <color rgb="FF000000"/>
        <rFont val="Candara"/>
        <family val="2"/>
      </rPr>
      <t xml:space="preserve">Enfoque Poblacional: </t>
    </r>
    <r>
      <rPr>
        <sz val="11"/>
        <color rgb="FF000000"/>
        <rFont val="Candara"/>
        <family val="2"/>
      </rPr>
      <t xml:space="preserve">Complementariamente se han implementado acciones afirmativas para este grupo poblacional, con las cuales buscamos entender puntualmente sus propias necesidades, para que nuestros programas las puedan mitigar, con un acompañamiento de asistencia técnica a la medida. 
</t>
    </r>
    <r>
      <rPr>
        <b/>
        <sz val="11"/>
        <color rgb="FF000000"/>
        <rFont val="Candara"/>
        <family val="2"/>
      </rPr>
      <t xml:space="preserve">Enfoque Territorial: </t>
    </r>
    <r>
      <rPr>
        <sz val="11"/>
        <color rgb="FF000000"/>
        <rFont val="Candara"/>
        <family val="2"/>
      </rPr>
      <t xml:space="preserve">Hemos llevado nuestra oferta a territorio, a los diferentes espacios donde se convocan a las unidades productivas.
Se identificó para el segundo trimestre del 2024, se atendieron de un total de114 unidades productivas así: 
</t>
    </r>
    <r>
      <rPr>
        <b/>
        <sz val="11"/>
        <color rgb="FF000000"/>
        <rFont val="Candara"/>
        <family val="2"/>
      </rPr>
      <t xml:space="preserve">Sexo: </t>
    </r>
    <r>
      <rPr>
        <sz val="11"/>
        <color rgb="FF000000"/>
        <rFont val="Candara"/>
        <family val="2"/>
      </rPr>
      <t xml:space="preserve">31 hombres y 57 mujeres.
</t>
    </r>
    <r>
      <rPr>
        <b/>
        <sz val="11"/>
        <color rgb="FF000000"/>
        <rFont val="Candara"/>
        <family val="2"/>
      </rPr>
      <t xml:space="preserve">Orientación sexual: </t>
    </r>
    <r>
      <rPr>
        <sz val="11"/>
        <color rgb="FF000000"/>
        <rFont val="Candara"/>
        <family val="2"/>
      </rPr>
      <t xml:space="preserve">Bisexual (2), gay (1), lesbiana (1), Heterosexual (70) y No informa (14).
</t>
    </r>
    <r>
      <rPr>
        <b/>
        <sz val="11"/>
        <color rgb="FF000000"/>
        <rFont val="Candara"/>
        <family val="2"/>
      </rPr>
      <t xml:space="preserve">Localidad: </t>
    </r>
    <r>
      <rPr>
        <sz val="11"/>
        <color rgb="FF000000"/>
        <rFont val="Candara"/>
        <family val="2"/>
      </rPr>
      <t>Antonio Nariño (11), Barrios Unidos (4), Bosa (10), Chapinero (2), Ciudad Bolívar (4), Engativá (10), Fontibón (3), Kennedy (8), La Candelaria (4), Los Mártires (7), Puente Aranda (2), Rafael Uribe Uribe (3), San Cristóbal (6), Suba (6), Teusaquillo (1), Tunjuelito (1), Usaquén (3).y Usme (3).</t>
    </r>
  </si>
  <si>
    <r>
      <rPr>
        <sz val="11"/>
        <color theme="1"/>
        <rFont val="Candara"/>
        <family val="2"/>
      </rPr>
      <t>Durante el segundo trimestre de 2024 fueron beneficiados con los programas de la Subdirección de Emprendimiento y Negocios 114 unidades productivas, las cuales cumplieron con los requisitos para la participación en los mismos, así:</t>
    </r>
    <r>
      <rPr>
        <b/>
        <sz val="11"/>
        <color theme="1"/>
        <rFont val="Candara"/>
        <family val="2"/>
      </rPr>
      <t xml:space="preserve"> 13 a través de Hecho en Bogotá, </t>
    </r>
    <r>
      <rPr>
        <sz val="11"/>
        <color theme="1"/>
        <rFont val="Candara"/>
        <family val="2"/>
      </rPr>
      <t xml:space="preserve">estrategia cuyo propósito es incentivar el consumo de productos y servicios creados por productores locales, fortaleciendo las competencias de los mismos para consolidar la conexión a mercados y generar una intervención que reconoce la vocación económica del territorio y </t>
    </r>
    <r>
      <rPr>
        <b/>
        <sz val="11"/>
        <color theme="1"/>
        <rFont val="Candara"/>
        <family val="2"/>
      </rPr>
      <t xml:space="preserve">101 a través de Academia Bogotá Productiva, </t>
    </r>
    <r>
      <rPr>
        <sz val="11"/>
        <color theme="1"/>
        <rFont val="Candara"/>
        <family val="2"/>
      </rPr>
      <t xml:space="preserve">estrategia cuyo porpósito es desarrollar habilidades, modelos de negocio innovadores, fomento de conexiones con el mercado, plataformas de formación y distintos retos empresariales y gerenciales, contribuyendo al desarrollo de la capacidad productiva de los negocios del Distrito y 
Este presupuesto ejecutado $ 46.397.451, se utilizaron  $ 21.757.996  a través de la estrategia  Hecho en Bogotá y  $ 24.639.455 se utilizaron a través de la estrategia Academia Bogotá Productiva.
</t>
    </r>
  </si>
  <si>
    <r>
      <rPr>
        <b/>
        <sz val="11"/>
        <color theme="1"/>
        <rFont val="Candara"/>
        <family val="2"/>
      </rPr>
      <t xml:space="preserve">Enfoque Diferencial: </t>
    </r>
    <r>
      <rPr>
        <sz val="11"/>
        <color theme="1"/>
        <rFont val="Candara"/>
        <family val="2"/>
      </rPr>
      <t xml:space="preserve">Hemos buscado y generado canales de comunicación reales para poderles compartir información clara y entendible; en el mismo sentido se realiza un acompañamiento prioritario de caracterización, e identificación de su perfil, para que puedan realizar su proceso de postulación e inscripciones a los programas verificando el cumplimiento de los requisitos para participar. 
</t>
    </r>
    <r>
      <rPr>
        <b/>
        <sz val="11"/>
        <color theme="1"/>
        <rFont val="Candara"/>
        <family val="2"/>
      </rPr>
      <t xml:space="preserve">Enfoque Poblacional: </t>
    </r>
    <r>
      <rPr>
        <sz val="11"/>
        <color theme="1"/>
        <rFont val="Candara"/>
        <family val="2"/>
      </rPr>
      <t xml:space="preserve">Complementariamente se han implementado acciones afirmativas para este grupo poblacional, con las cuales buscamos entender puntualmente sus propias necesidades, para que nuestros programas las puedan mitigar, con un acompañamiento de asistencia técnica a la medida. 
</t>
    </r>
    <r>
      <rPr>
        <b/>
        <sz val="11"/>
        <color theme="1"/>
        <rFont val="Candara"/>
        <family val="2"/>
      </rPr>
      <t xml:space="preserve">Enfoque Territorial: </t>
    </r>
    <r>
      <rPr>
        <sz val="11"/>
        <color theme="1"/>
        <rFont val="Candara"/>
        <family val="2"/>
      </rPr>
      <t xml:space="preserve">Hemos llevado nuestra oferta a territorio, a los diferentes espacios donde se convocan a las unidades productivas.
Se identificó para el segundo trimestre del 2024, se atendieron de un total de114 unidades productivas así: 
</t>
    </r>
    <r>
      <rPr>
        <b/>
        <sz val="11"/>
        <color theme="1"/>
        <rFont val="Candara"/>
        <family val="2"/>
      </rPr>
      <t xml:space="preserve">Sexo: </t>
    </r>
    <r>
      <rPr>
        <sz val="11"/>
        <color theme="1"/>
        <rFont val="Candara"/>
        <family val="2"/>
      </rPr>
      <t xml:space="preserve">70 hombres y 44 mujeres.
</t>
    </r>
    <r>
      <rPr>
        <b/>
        <sz val="11"/>
        <color theme="1"/>
        <rFont val="Candara"/>
        <family val="2"/>
      </rPr>
      <t xml:space="preserve">Orientación sexual: </t>
    </r>
    <r>
      <rPr>
        <sz val="11"/>
        <color theme="1"/>
        <rFont val="Candara"/>
        <family val="2"/>
      </rPr>
      <t xml:space="preserve">Bisexual (3), gay (2), lesbiana (3), Heterosexual (91) y No informa (15).
</t>
    </r>
    <r>
      <rPr>
        <b/>
        <sz val="11"/>
        <color theme="1"/>
        <rFont val="Candara"/>
        <family val="2"/>
      </rPr>
      <t xml:space="preserve">Localidad: </t>
    </r>
    <r>
      <rPr>
        <sz val="11"/>
        <color theme="1"/>
        <rFont val="Candara"/>
        <family val="2"/>
      </rPr>
      <t>Antonio Nariño (4), Barrios Unidos (1), Bosa (20), Chapinero (1), Ciudad Bolívar (6), Engativá (9), Fontibón (3), Kennedy (12), La Candelaria (1), Los Mártires (4), Puente Aranda (2), Rafael Uribe Uribe (5), San Cristóbal (6), Santa Fe (9), Suba (7), Teusaquillo (3), Tunjuelito (4), Usaquén (4).y Usme (13).</t>
    </r>
  </si>
  <si>
    <r>
      <rPr>
        <sz val="11"/>
        <color theme="1"/>
        <rFont val="Candara"/>
        <family val="2"/>
      </rPr>
      <t>Durante el tercer trimestre de 2024 fueron beneficiados con los programas de la Subdirección de Emprendimiento y Negocios 88 unidades productivas, las cuales cumplieron con los requisitos para la participación en los mismos, así:</t>
    </r>
    <r>
      <rPr>
        <b/>
        <sz val="11"/>
        <color theme="1"/>
        <rFont val="Candara"/>
        <family val="2"/>
      </rPr>
      <t xml:space="preserve"> 75 a través de Academia Bogotá Productiva 2023, </t>
    </r>
    <r>
      <rPr>
        <sz val="11"/>
        <color theme="1"/>
        <rFont val="Candara"/>
        <family val="2"/>
      </rPr>
      <t xml:space="preserve">estrategia cuyo propósito es desarrollar habilidades, modelos de negocio innovadores, fomento de conexiones con el mercado, plataformas de formación y distintos retos empresariales y gerenciales, contribuyendo al desarrollo de la capacidad productiva de los negocios del Distrito y </t>
    </r>
    <r>
      <rPr>
        <b/>
        <sz val="11"/>
        <color theme="1"/>
        <rFont val="Candara"/>
        <family val="2"/>
      </rPr>
      <t xml:space="preserve">13 a través de Aglomeraciones 2023, </t>
    </r>
    <r>
      <rPr>
        <sz val="11"/>
        <color theme="1"/>
        <rFont val="Candara"/>
        <family val="2"/>
      </rPr>
      <t xml:space="preserve">estrategia cuyo propósito es fortalecer el tejido empresarial en la ciudad de Bogotá, de acuerdo a los corazones productivos de esta, enfocados en innovación, emprendimiento, desarrollo empresarial y generación de ingresos.
Este presupuesto ejecutado $ 41.696.625, se utilizaron  $ 18'296.625  a través de la estrategia  Academia Bogotá Productiva 2023 y  $ 23'400.000 se utilizaron a través de la estrategia Academia Bogotá Productiva 2024.
</t>
    </r>
  </si>
  <si>
    <t xml:space="preserve">Los programas de la Subdirección de Emprendimiento y Negocios (SEN)  han sido diseñados para incluir a cualquier persona que cumpla con los requisitos de las convocatorias. Además, hemos implementado acciones para entender mejor las necesidades específicas de la población, con el fin de que los programas puedan ayudarlas a través de un acompañamiento técnico personalizado. Hemos llevado nuestra oferta a los territorios, acercándonos a los lugares donde comúnmente se reúnen estos grupos. También hemos creado canales de comunicación efectivos para brindarles información clara y fácil de entender. Fortaleciéndolos a través de habilidades emprendeodoras y de fácil acceso, tanto de manera sincrónica como asincrónica.
Durante el cuarto trimestre de 2024, se atendieron 26 unidades productivas pertenecientes a esta población de vendedores y vendedoras informales a través de los programas: Academia Bogotá Productiva 2024 (7) e Impulso Capital (19). </t>
  </si>
  <si>
    <t>Se identificó para el cuarto trimestre del 2024, se atendieron de un total de 26 unidades productivas así: 
Sexo: 7 hombres y 19 mujeres. 
Orientación sexual: Bisexual (1) y Heterosexuales (25). 
Localidad: Antonio Nariño (2), Barrios Unidos (1), Bosa (1), Chapinero (1), Ciudad Bolívar (1), Engativá (4), Kennedy (7), Rafael Uribe Uribe (3), San Cristóbal (2), Teusaquillo (1), Usaquén (1) y Usme (2).</t>
  </si>
  <si>
    <t>Diferencial; Género; Poblacional</t>
  </si>
  <si>
    <t>Secretaría de Desarrollo Económico</t>
  </si>
  <si>
    <t>Subdirección de Emprendimiento y Negocios (SEN</t>
  </si>
  <si>
    <t xml:space="preserve">No se reporta presupuesto ejecutado, debido a que no se ha consolidado aun el proceso de articulacion con el IPES. </t>
  </si>
  <si>
    <t xml:space="preserve">ENFOQUE DIFERENCIAL: 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En este sentido, la SEF a través de la prestación de sus servicios, implementa acciones y estrategias diferenciadas en atención a las necesidades individuales, colectivas y territoriales que contribuyen al acceso a oportunidades laborales y fortalecimiento del perfil laboral. 
ENFOQUE POBLACIONAL: Para la Subdirección de Empleo y Formación  el enfoque poblacional es una perspectiva de análisis, que identifica las barreras de inclusión laboral de las personas buscadoras de empleo en función de su ciclo vital, su condición y situación, así como su identidad y diversidad. En ese sentido, la SEF orienta la prestación de los servicios de empleo  y formación teniendo en cuenta las características, modos y costumbres de las poblaciones con criterios de integralidad e interseccionalidad. 
ENFOQUE TERRITORIAL: Parte por comprender al territorio como una construcción social, dinámica, y con unas realidades, potencialidades, debilidades, oportunidades y características particulares. Por ello las relaciones socioculturales que tienen lugar en él, moldean sus complejos modos y requieren un abordaje a través de una visión multidimensional. En ese sentido, estas perspectivas de análisis apuntan a intervenciones con una planeación del territorio en los distintos niveles: local, distrital y regional, y una sensibilidad frente a las realidades particulares. </t>
  </si>
  <si>
    <r>
      <rPr>
        <sz val="11"/>
        <color theme="1"/>
        <rFont val="Candara"/>
        <family val="2"/>
      </rPr>
      <t xml:space="preserve">ENFOQUE DIFERENCIAL: 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En este sentido, la SEF a través de la prestación de sus servicios, implementa acciones y estrategias diferenciadas en atención a las necesidades individuales, colectivas y territoriales que contribuyen al acceso a oportunidades laborales y fortalecimiento del perfil laboral. 
ENFOQUE POBLACIONAL: Para la Subdirección de Empleo y Formación  el enfoque poblacional es una perspectiva de análisis, que identifica las barreras de inclusión laboral de las personas buscadoras de empleo en función de su ciclo vital, su condición y situación, así como su identidad y diversidad. En ese sentido, la SEF orienta la prestación de los servicios de empleo  y formación teniendo en cuenta las características, modos y costumbres de las poblaciones con criterios de integralidad e interseccionalidad. 
ENFOQUE TERRITORIAL: Parte por comprender al territorio como una construcción social, dinámica, y con unas realidades, potencialidades, debilidades, oportunidades y características particulares. Por ello las relaciones socioculturales que tienen lugar en él, moldean sus complejos modos y requieren un abordaje a través de una visión multidimensional. En ese sentido, estas perspectivas de análisis apuntan a intervenciones con una planeación del territorio en los distintos niveles: local, distrital y regional, y una sensibilidad frente a las realidades particulares. 
</t>
    </r>
    <r>
      <rPr>
        <b/>
        <sz val="11"/>
        <color theme="1"/>
        <rFont val="Candara"/>
        <family val="2"/>
      </rPr>
      <t xml:space="preserve">
El desarrollo de actividades puntuales se reportaran en tanto se consoliden las acciones especificas con el IPES. 
</t>
    </r>
  </si>
  <si>
    <t>En este trimestre, se hicieron varias mesas de trabajo conjuntas entre el IPES, ADE y SEF para revisar la gestión de los vendedores y vendedoras informales para su vinculación en la ruta de empleo. Con corte a noviembre y de acuerdo a la totalidad de bases de datos y remisiones de personas que realizó el IPES mediante oficios, se determinó que entre enero a octubre de 2024 el IPES ha enviado un total de 276 personas, con un registro de duplicados de 17, teniendo así, registros únicos considerados 259. 
 Del total de registros únicos, se ha recibido una respuesta efectiva de interés, contactabilidad efectiva y registro a la ruta de empleo de 87 personas, equivalente a un 34%. Presentando los siguientes resultados a nivel de toda la ruta de empleo: 4 personas orientadas, 25 remitidas y 14 colocadas</t>
  </si>
  <si>
    <t>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En este sentido, la SEF a través de la prestación de sus servicios, implementa acciones y estrategias diferenciadas que contribuyen a que las personas accedan a mejores oportunidades laborales. 
 Enfoque diferencial: al identificar y visibilizar las situaciones particulares de exclusión laboral, segregación y discriminación a las que están expuestos los vendedores y vendedoras informales, quienes se dedican al comercio de bienes o servicios en el espacio público, como medio básico de subsistencia y, bajo condiciones de precarización laboral. Vale mencionar que este enfoque diferencial también incluye criterios poblacionales, al evidenciarse una mayor recurrencia en la dedicación a la venta informal, por parte de mujeres, población afrocolombiana, migrantes y pueblos indígenas.
 Enfoque territorial: dadas las relaciones socioculturales y dinámicas territoriales de Bogotá, los servicios de gestión y colocación de empleo, se prestaron durante el primer semestre del año, en las instalaciones del IPES (como espacio físico e institucional enfocado en la economía social del distrito); ubicada en el centro de Bogotá en una zona céntrica que facilita la interacción con la ciudadanía, con alta concentración del desarrollo de actividades comerciales, iniciativas de recuperación del espacio público en razón a la alta afluencia de vendedores y vendedoras informales; definiendo unas días particulares para concentrar la atención de este grupo poblacional priorizado. A partir del tercer trimestre se siguió prestando la atención de esta población, en la oficina central de la ADE, ubicada en cercanías del IPES con una cobertura distrital.</t>
  </si>
  <si>
    <t>Poblacional; Territorial</t>
  </si>
  <si>
    <t>Subdirección de Empleo y Formación</t>
  </si>
  <si>
    <t>Poblacional, Derechos Humanos, Género, Diferencial y Territorial</t>
  </si>
  <si>
    <t xml:space="preserve">Instituto para la Economía Social - IPES
 </t>
  </si>
  <si>
    <t>Subdirección de Emprendimiento, Servicios Empresariales y de Comercialización</t>
  </si>
  <si>
    <t>Subdirección de Gestión, Redes Sociales e Informalidad</t>
  </si>
  <si>
    <t xml:space="preserve">Poblacional; Derechos Humanos; </t>
  </si>
  <si>
    <t>Subdireccion de Emprendimiento, Servicios Empresariales y de Comercialización</t>
  </si>
  <si>
    <t xml:space="preserve"> Derechos Humanos; Genero; Diferencial;</t>
  </si>
  <si>
    <t>Poblacional; Derechos Humanos; Genero; Diferencial</t>
  </si>
  <si>
    <t xml:space="preserve">Para el mes de marzo se realiza la apertura del primer ciclo de intervencion 2024 por medio de la plataforma cityemprende dirigido a los emprendedores por subsistencia. </t>
  </si>
  <si>
    <t xml:space="preserve">Enfoque Poblacional Al corte de 31 de mayo se atendieron 14 personas víctimas del conflicto armado, de los cuales 10 son mujeres y son hombres, 9 personas son mayores de 60 años y 5 personas son adultas entre 27 a 59 años, se identificó que de las personas atendidas 5 son mujeres madre cabeza de hogar y 2 personas son padres cabeza de hogar, 2 personas pertenecen al grupo étnico negro, mulato, afrocolombiano. Estas 14 personas registraron que residen en 2 en Bosa, 1 Candelaria, 1 Ciudad Bolívar, 5 Kennedy, 1 Los Mártires, 1 Santa fe, 1 Suba, 2 en Usme </t>
  </si>
  <si>
    <t>Para el segundo trimestre de 2024 se logra la intervencion de 14 victimas del conflicto armado Se realiza proceso para la asesoría técnica y empresarial, a personas mayores y/o en condición de discapacidad, en cinco etapas a saber: a. Activación de experiencias y conocimientos previos del beneficiario. b. Experiencia didáctica No 1: Compra de materias primas, insumos y/o productos y relación con los proveedores. c. Experiencia didáctica No 2: Proceso de producción, transformación de materias primas o exhibición de productos para su comercialización. d. Experiencia didáctica No 3: Servicio de venta y post venta. e. Aplicación básica de la economía del comportamiento a la asesoría.
Por otra parte  Se culmino la ruta de formación integral en BPM
Adicionalmente Se realiza proceso para la asesoría técnica y empresarial, a personas mayores y/o en condición de discapacidad, en cinco etapas a saber: a. Activación de experiencias y conocimientos previos del beneficiario. b. Experiencia didáctica No 1: Compra de materias primas, insumos y/o productos y relación con los proveedores. c. Experiencia didáctica No 2: Proceso de producción, transformación de materias primas o exhibición de productos para su comercialización. d. Experiencia didáctica No 3: Servicio de venta y post venta. e. Aplicación básica de la economía del comportamiento a la asesoría.</t>
  </si>
  <si>
    <t xml:space="preserve">En el tercer trimestre del año 2024 no se realiza intervención a la población victima del conflicto armado </t>
  </si>
  <si>
    <t>En el tercer trimestre del año 2024 no se ha realizado atención de emprendimientos de subsistencia de vendedores informales víctimas del conflicto armado con asistencia</t>
  </si>
  <si>
    <t>En octubre de 2024, se lanzó una convocatoria pública a través de las redes sociales y el sitio web oficial del IPES (www.ipes.gov.co), así como en las plataformas sociales de @cityemprende. El período de inscripción estuvo abierto del 25 al 28 de octubre de 2024, y se centró en ofrecer asistencias técnicas diseñadas para fortalecer las unidades de negocio de los participantes. Estas asistencias abarcaron áreas clave como modelos de negocio, propuesta de valor, manejo de redes sociales, branding, experiencia del cliente, costos, calidad, producción, logística y finanzas para emprendedores, además de ofrecer apoyo técnico grupal e individual en aspectos psicosociales.</t>
  </si>
  <si>
    <t>Enfoque Poblacional Al corte de 30 de diciembre se atendieron 6 personas víctimas del conflicto armado, son 6 mujeres. La población atendida se encuentra entre los siguientes rangos de edades desde los 27 años de edad hasta los 56 años de edad, la población se encuentra ubicada en las siguientes localidades 1 persona en la localidad de Kennedy, 2 personas en la localidad de san Cristóbal, 1 persona en Usaquén y 2 personas en Usme</t>
  </si>
  <si>
    <t>Poblacional-diferencial</t>
  </si>
  <si>
    <t>A través de la Casa del Vendedor y el grupo de Gestión Local, se han implementado estrategias territoriales para caracterizar y actualizar a las y los vendedores informales y vincularlos a la oferta institucional. Estas iniciativas se desarrollan bajo un enfoque diferencial, que permite comprender y visibilizar las dinámicas de discriminación y exclusión social en la ciudad, promoviendo acciones orientadas a la transformación desde la equidad y el desarrollo humano. El IPES ha implementado alternativas comerciales permanentes y transitorias que incluyen puntos comerciales, quioscos, mobiliario Semiestacionario, ferias temporales, ferias permanentes , puntos de encuentro y otras modalidades definidas por el IPES para la generación de ingresos en las cuales  las y los vendedores informales víctimas del conflicto armado hacen parte, brindándoles una opción económica temporal que ofrece un sustento en momentos de crisis y se consideran transitorias porque cada vendedor tiene un tiempo determinado para el uso del espacio, además, presentan necesidades diferenciales.
En 2024, el IPES ha realizado la asignación de alternativas comerciales a 88 vendedoras y vendedores informales víctimas del conflicto armado. De estos, todos cuentan con registro RIVI y se detallan en la siguiente manera
El total de usuarios se distribuye de la siguiente manera: en los Puntos Comerciales hay 13 usuarios, de los cuales 8 son mujeres y 5 son hombres. En los Quioscos, el total es de 12 usuarios, con 9 mujeres y 3 hombres. En cuanto al Mobiliario semiestacionario, se registran 28 usuarios, de los cuales 16 son mujeres y 12 son hombres. En las Ferias Temporales, el total es de 21 usuarios, con 15 mujeres y 6 hombres. Por último, en las Ferias Permanentes hay 14 usuarios, distribuidos en 7 mujeres y 7 hombres. En resumen, el total de usuarios es de 88, de los cuales 55 son mujeres y 33 son hombres.
La información suministrada reposa en la herramienta misional del Instituto, HEMI, lo que permite dar alcance a productos de la política pública de vendedoras y vendedores informales para el periodo 2024.</t>
  </si>
  <si>
    <t>Enfoque Diferencial: El Instituto viene desarrollando estrategias territoriales para caracterizar y actualizar a los vendedores informales, vinculándolos a la oferta institucional. Estas iniciativas se desarrollan bajo un enfoque diferencial, que permite comprender y visibilizar las dinámicas de discriminación y exclusión social en la ciudad. Al mismo tiempo, se promueven acciones orientadas a la transformación desde la equidad y el desarrollo humano.
El IPES ha establecido alternativas comerciales permanentes y transitorias para los vendedores informales, que incluyen puntos comerciales, quioscos, mobiliario semiestacionario, ferias temporales, ferias permanentes, puntos de encuentro, entre otras modalidades definidas por la entidad. Estas alternativas permiten la generación de ingresos para los vendedores informales, especialmente para aquellos que son víctimas del conflicto armado, brindándoles una opción económica temporal que ofrece un sustento en momentos de crisis. 
En 2024, el IPES asignó alternativas comerciales a 88 vendedores informales víctimas del conflicto armado. Todos los beneficiarios están registrados en el RIVI, y la distribución de los usuarios es la siguiente:
•	Puntos Comerciales: 13 usuarios (8 mujeres, 5 hombres)
•	Quioscos: 12 usuarios (9 mujeres, 3 hombres)
•	Mobiliario Semiestacionario: 28 usuarios (16 mujeres, 12 hombres)
•	Ferias Temporales: 21 usuarios (15 mujeres, 6 hombres)
•	Ferias Permanentes: 14 usuarios (7 mujeres, 7 hombres)
En total, 88 usuarios han sido beneficiados, de los cuales 55 son mujeres y 33 son hombres.</t>
  </si>
  <si>
    <t xml:space="preserve">Poblacional -Diferencial </t>
  </si>
  <si>
    <t xml:space="preserve">
Subdirección de Gestión, Redes Sociales e Informalidad</t>
  </si>
  <si>
    <t>Se realiza el mantenimiento de la alternativa de emprendimiento social con los beneficiarios activos a la fech, El IPES ha logrado sostener la alternativa Emprendimiento Social, la cual esta orientada a la atención de vendedores informales personas mayores de 60 años y/o personas con discapacidad, quienes cuentan con una oportunidad de generación de ingresos a través de la comercialización de diversos productos al interior de entidades públicasy empresas privadas que facilitan en calidad de prestamo espacios donde se logra ubircar un módulo de venta que es atendido por un beneficiario del IPES que resulta favorecido/a a través de un sorteo.</t>
  </si>
  <si>
    <t xml:space="preserve">El IPES realiza seguimientos comerciales, acompañamiento psicosocial, visitas domiciliarias, sensibilización a familiares y/o acudientes, remisión interinstitucional y fortalecimiento en diversas temáticas a fin de lograr potenciar su generación de ingresos y de esta manera garantizar que la alternativa pueda significar un ingreso que aporte al mínimo vital de los beneficiarios y beneficiarias de dicha alternativa. 
De esta misma manera continuamente se realiza gestión con las entidades públicas y empresas privadas de forma tal que se logre mantener el préstamo de los espacios y así mismo lograr la apertura de nuevos aliados a fin de mantener y ampliar su cobertura. 
En el primer trimestre se cuenta con 94 beneficiarios/as activos/as, los cuales se encuentran ubicados en las diferentes localidades de Bogotá. 10 personas con discapacidad, 74 adulto mayor 10 persona mayor con discapacidad. 
</t>
  </si>
  <si>
    <t>Se realiza el mantenimiento de la alternativa de emprendimiento social con los beneficiarios activos a la fecha, El IPES ha logrado sostener la alternativa Emprendimiento Social, la cual esta orientada a la atención de vendedores informales personas mayores de 60 años y/o personas con discapacidad, quienes cuentan con una oportunidad de generación de ingresos a través de la comercialización de diversos productos al interior de entidades públicasy empresas privadas que facilitan en calidad de prestamo espacios donde se logra ubircar un módulo de venta que es atendido por un beneficiario del IPES que resulta favorecido/a a través de un sorteo.</t>
  </si>
  <si>
    <t xml:space="preserve">El IPES realiza seguimientos comerciales, acompañamiento psicosocial, visitas domiciliarias, sensibilización a familiares y/o acudientes, remisión interinstitucional y fortalecimiento en diversas temáticas a fin de lograr potenciar su generación de ingresos y de esta manera garantizar que la alternativa pueda significar un ingreso que aporte al mínimo vital de los beneficiarios y beneficiarias de dicha alternativa. con 
De esta misma manera continuamente se realiza gestión con las entidades públicas y empresas privadas de forma tal que se logre mantener el préstamo de los espacios y así mismo lograr la apertura de nuevos aliados a fin de mantener y ampliar su cobertura. 
En el segundo trimestre se cuenta con 95 beneficiarios/as activos/as, los cuales se encuentran ubicados en las diferentes localidades de Bogotá. 10 personas con discapacidad, 75 adulto mayor 10 persona mayor con discapacidad. 
</t>
  </si>
  <si>
    <t xml:space="preserve">El IPES ha logrado sostener la alternativa Emprendimiento Social, la cual esta orientada a la atención de vendedores informales personas mayores de 60 años y/o personas con discapacidad, quienes cuentan con una oportunidad de generación de ingresos a través de la comercialización de diversos productos al interior de entidades públicasy empresas privadas que facilitan en calidad de prestamo espacios donde se logra ubircar un módulo de venta que es atendido por un beneficiario del IPES que resulta favorecido/a a través de un sorteo. El IPES realiza seguimientos comerciales, acompañamiento psicosocial, visitas domiciliarias, sensibilización a familiares y/o acuedientes, remisión interinstitucional y fortalecimiento en diversas tematicas a fin de lograr potenciar su generación de ingresos y de esta manera garantizar que la alternativa pueda significar un ingreso que aporte al minimo vital de los beneficiarios y beneficiarias de dicha alternativa. De esta misma manera continuamente se realiza gestión con las entidades públicas y empresas privadas de forma tal que se logre mantener el prestamo de los espacios y asi mismo lograr la apertura de nuevos aliados a fin de mantener y ampliar su cobertura. 
En el tercer  trimestre se cuenta con 100 beneficiarios/as activos/as, los cuales se encuentran ubicados en las diferentes localidades de Bogotá. Se anexan actas de  entrega de módulos asignados en septiembre de 2024. 
</t>
  </si>
  <si>
    <t>El IPES realiza seguimientos comerciales, acompañamiento psicosocial, visitas domiciliarias, sensibilización a familiares y/o acudientes, remisión interinstitucional y fortalecimiento en diversas temáticas a fin de lograr potenciar su generación de ingresos y de esta manera garantizar que la alternativa pueda significar un ingreso que aporte al mínimo vital de los beneficiarios y beneficiarias de dicha alternativa. con 
De esta misma manera continuamente se realiza gestión con las entidades públicas y empresas privadas de forma tal que se logre mantener el préstamo de los espacios y así mismo lograr la apertura de nuevos aliados a fin de mantener y ampliar su cobertura. 
En el cuarto trimestre se cuenta con 101 beneficiarios/as activos/as, 55 mujeres, 46 hombres que se encuentran ubicados en las siguientes localidades de Bogotá, 2 Usaquén, 19 Engativá, 6 Suba, 2 Barrios Unidos, 15 Teusaquillo, 2 Mártires, 1 Antonio Nariño, 5 Puente Aranda, 5 Candelaria, 2 Rafael Uribe Uribe, 3 Ciudad Bolívar, 5 Chapinero, 13 Santa Fe, 5 San Cristóbal, 2 Usme, 4 Bosa, 14 Kennedy y  5 en Fontibón. 10 personas con discapacidad, 81 adulto mayor 10 persona mayor con discapacidad.</t>
  </si>
  <si>
    <t>El diseño del Programa de Financiamiento de la Economía Popular que propone el IPES tiene como objetivo principal brindar oportunidades de financiamiento a los vendedores informales de la ciudad, con el fin de mitigar el uso de préstamos informales conocidos como “gota a gota”. Este programa busca proporcionar un acceso a recursos financieros adecuados y sostenibles, fortaleciendo las unidades productivas mediante herramientas como el ahorro programado, asesoría técnica y mecanismos de control, para fomentar la sostenibilidad económica de los emprendedores.
Es necesario destinar un presupuesto adecuado para la implementación de este programa, asegurando que las condiciones y requisitos sean apropiados para cada vendedor informal. El perfilamiento de los beneficiarios se basará en una valoración comercial y social de las unidades productivas, teniendo en cuenta los criterios de focalización del IPES. Esto permitirá evaluar las necesidades específicas de financiación y establecer diferenciaciones de acuerdo con las características particulares de cada vendedor, lo que facilitará la toma de decisiones informadas.
Además, se implementará un equipo técnico especializado que apoyará a los emprendedores en el proceso de solicitud y uso adecuado de los recursos, ofreciendo asesoría en temas como educación financiera, ahorro programado y manejo responsable de deudas. Este equipo también será responsable de realizar un seguimiento al adecuado funcionamiento del programa y verificar el cumplimiento de las condiciones establecidas por los beneficiarios.
El programa de financiamiento contará con una línea de modelo de ahorro, priorizando a las mujeres cabeza de familia, quienes serán incluidas en el sistema de ahorro programado. En caso de que estas mujeres no estén interesadas en participar, se evaluará a otras personas interesadas, respetando el enfoque poblacional del IPES.
Este programa responde a una necesidad urgente de inclusión financiera, dado el preocupante crecimiento de los préstamos informales que someten a los emprendedores a altas tasas de interés y condiciones abusivas. De acuerdo con la Encuesta de Micronegocios (Emicron) del DANE, la mayoría de los micronegocios en Colombia depende de estos sistemas informales, lo que les impide acceder a financiamiento formal y los mantiene atrapados en ciclos de deuda que afectan su viabilidad y competitividad. El Programa de Financiamiento de la Economía Popular ofrecerá una alternativa viable y formal que no solo contribuirá al bienestar de los emprendedores, sino que también promoverá la formalización de sus negocios, fomentando la estabilidad económica y social en la ciudad.</t>
  </si>
  <si>
    <t>Desde el Enfoque Poblacional/Diferencial, el IPES implementa acciones orientadas a erradicar y reducir las situaciones de desigualdad, exclusión y discriminación basadas en factores como sexo, orientación sexual, identidad de género, pertenencia étnica, edad, discapacidad, condición de víctima del conflicto armado, o situación de habitabilidad en calle, entre otros, para la población dedicada a las ventas informales.
En este contexto, se encuentra en diseño el Programa de Financiamiento de la Economía Popular, cuyo objetivo principal es ofrecer oportunidades de financiamiento a los vendedores informales de la ciudad. Este programa tiene como fin mitigar la dependencia de fuentes de crédito informales, conocidas como "gota a gota", proporcionando acceso a recursos financieros adecuados y sostenibles sin discriminación alguna, asegurando la inclusión y el fortalecimiento económico de las y los vendedores  informales de Bogotá.</t>
  </si>
  <si>
    <t>Derechos Humanos</t>
  </si>
  <si>
    <t xml:space="preserve">
Subdirección de Gestión, Redes Sociales e Informalidad
Subdireccion de Emprendimiento, Servicios Empresariales y de Comercialización</t>
  </si>
  <si>
    <t xml:space="preserve">Se realizaron 3.800 procesos de identificación, registro y caracterización a vendedores informales mediante el desarrollo de jornadas en las localidades de la ciudad de Bogotá.
Este proceso es fundamental para que la población, posteriormente, pueda acceder a la oferta institucional que responda a sus necesidades </t>
  </si>
  <si>
    <t xml:space="preserve">Enfoque poblacional
63 pertenecientes a grupos étnicos
Enfoque de genero
1864 Hombre
1928 Mujer
8 Intersexual
Enfoque territorial
Las jornadas de identificación se realizan en las diferentes localidades de la ciudad Bogotá tales como de Antonio Nariño, Barrios Unidos, Bosa, Candelaria, Chapinero, Ciudad Bolivar, Engativá, Fontibón, Kennedy, Los Martires, Puente Aranda, Rafael Uribe Uribe, Santa Fe, San Cristobal, Suba, Teusaquillo, Tunjuelito, Usaquén y Usme.
</t>
  </si>
  <si>
    <t xml:space="preserve">Durante el año 2024, el Instituto para la Economía Social (IPES) llevó a cabo el registro, caracterización y/o actualización de los datos de vendedores y vendedoras informales identificados en el espacio público, a través del trabajo de abordaje territorial realizado por los gestores y equipos de gerentes en las diferentes localidades de Bogotá, distribuidas en tres zonas: sur, norte y centro. Este proceso se complementa con las acciones realizadas desde la sede de la Casa del Vendedor, ubicada en el IPES (Calle 19 #10-44, barrio La Alameda, Localidad de Santafé), garantizando el cumplimiento del enfoque territorial y poblacional dentro de las acciones previstas en este producto.
En el primer trimestre, se registraron un total de 128 vendedores, distribuidos de la siguiente manera: 43 hombres, 84 mujeres e 1 intersexual. En cuanto a género, 41 eran masculinos y 87 femeninos.
En el segundo trimestre, se registraron 571 vendedores, de los cuales 238 eran hombres, 333 mujeres, y 2 no reportaron información. De estos, 237 eran masculinos, 332 femeninos y 2 sin información.
En el tercer trimestre, se registraron 455 vendedores, de los cuales 200 eran hombres, 255 mujeres, y 2 no reportaron información. En términos de género, 201 eran masculinos, 254 femeninos y 2 sin información.
El total acumulado para el año 2024 fue de 1,154 vendedores registrados.
Esta base de datos es suministrada por la herramienta misional Hemi. </t>
  </si>
  <si>
    <t>El proceso de registro y actualización de datos se llevó a cabo con un enfoque poblacional y territorial, asegurando que la recolección de información se realizara en las diversas localidades de Bogotá y que los datos fueran analizados considerando las particularidades de cada territorio y población. Para garantizar la inclusión de todos los vendedores informales, se utilizó la plataforma HEMI, que permitió el seguimiento y la gestión de la información de manera estructurada y eficiente.
Durante el año 2024, el Instituto para la Economía Social (IPES) ejecutó el registro, caracterización y actualización de los datos de vendedores informales en el espacio público, mediante un trabajo territorial realizado por los gestores y equipos de gerentes en las tres zonas de Bogotá: sur, norte y centro. Este proceso se complementó con acciones desde la Casa del Vendedor, ubicada en la sede del IPES, lo que permitió garantizar un enfoque integral tanto territorial como poblacional.
A lo largo del año 2024, se registraron y actualizaron un total de 1,154 vendedores y vendedoras  informales por la Ciudad.</t>
  </si>
  <si>
    <t xml:space="preserve">Poblacional / Diferencial </t>
  </si>
  <si>
    <t>Para el primer trimestre, la Secretaría Distrital de Desarrollo Económico a través de la Subdirección de Empleo y Formación implementó la estrategia de inclusión laboral para el fortalecimiento de la oferta de trabajo, buscando por medio de la Agencia Distrital de Empleo desarrollar habilidades y competencias (blandas y transversales), de acuerdo con lo que demandan los sectores con mayor incidencia en el mercado laboral en la Ciudad Capital, así como también, el acceso a la formación en competencias técnicas y blandas, certificadas por el SENA, mediante un convenio entre las respectivas Entidades.
Personas Formadas_Bt: 1
Personas Formadas: 13
Es importante destacar que no se registra avance cuatitaivo en tanto no se han consolidado los procesos de articulacion institucional con el IPES para acceder a la base de datos de las personas que realizan ventas informales interesadas en procesos de formacion para el trabajo.</t>
  </si>
  <si>
    <t xml:space="preserve">ENFOQUE DIFERENCIAL: 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En este sentido, la SEF a través de la prestación de sus servicios, implementa acciones y estrategias diferenciadas en atención a las necesidades individuales, colectivas y territoriales que contribuyen al acceso a oportunidades laborales y fortalecimiento del perfil laboral. 
ENFOQUE POBLACIONAL: Para la Subdirección de Empleo y Formación  el enfoque poblacional es una perspectiva de análisis, que identifica las barreras de inclusión laboral de las personas buscadoras de empleo en función de su ciclo vital, su condición y situación, así como su identidad y diversidad. En ese sentido, la SEF orienta la prestación de los servicios de empleo  y formación teniendo en cuenta las características, modos y costumbres de las poblaciones con criterios de integralidad e interseccionalidad. 
ENFOQUE TERRITORIAL: Parte por comprender al territorio como una construcción social, dinámica, y con unas realidades, potencialidades, debilidades, oportunidades y características particulares. Por ello las relaciones socioculturales que tienen lugar en él, moldean sus complejos modos y requieren un abordaje a través de una visión multidimensional. En ese sentido, estas perspectivas de análisis apuntan a intervenciones con una planeación del territorio en los distintos niveles: local, distrital y regional, y una sensibilidad frente a las realidades particulares. 
</t>
  </si>
  <si>
    <t>Para el segundo trimestre, la Secretaría Distrital de Desarrollo Económico a través de la Subdirección de Empleo y Formación implementó la estrategia de inclusión laboral para el fortalecimiento de la oferta de trabajo, buscando por medio de la Agencia Distrital de Empleo desarrollar habilidades y competencias (blandas y transversales), de acuerdo con lo que demandan los sectores con mayor incidencia en el mercado laboral en la Ciudad Capital, así como también, el acceso a la formación en competencias técnicas y blandas, certificadas por el SENA, mediante un convenio entre las respectivas Entidades.
Personas Formadas_Bt: 0
Personas Formadas: 2
Total acumulado 1 y 2 trimestre
Personas Formadas_Bt: 1
Personas Formadas: 15
Es importante destacar que no se registra avance cuatitaivo en tanto no se han consolidado los procesos de articulacion institucional con el IPES para acceder a la base de datos de las personas que realizan ventas informales interesadas en procesos de formacion para el trabajo.</t>
  </si>
  <si>
    <r>
      <rPr>
        <sz val="11"/>
        <color theme="1"/>
        <rFont val="Candara"/>
        <family val="2"/>
      </rPr>
      <t xml:space="preserve">ENFOQUE DIFERENCIAL: 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En este sentido, la SEF a través de la prestación de sus servicios, implementa acciones y estrategias diferenciadas en atención a las necesidades individuales, colectivas y territoriales que contribuyen al acceso a oportunidades laborales y fortalecimiento del perfil laboral. 
ENFOQUE POBLACIONAL: Para la Subdirección de Empleo y Formación  el enfoque poblacional es una perspectiva de análisis, que identifica las barreras de inclusión laboral de las personas buscadoras de empleo en función de su ciclo vital, su condición y situación, así como su identidad y diversidad. En ese sentido, la SEF orienta la prestación de los servicios de empleo  y formación teniendo en cuenta las características, modos y costumbres de las poblaciones con criterios de integralidad e interseccionalidad. 
ENFOQUE TERRITORIAL: Parte por comprender al territorio como una construcción social, dinámica, y con unas realidades, potencialidades, debilidades, oportunidades y características particulares. Por ello las relaciones socioculturales que tienen lugar en él, moldean sus complejos modos y requieren un abordaje a través de una visión multidimensional. En ese sentido, estas perspectivas de análisis apuntan a intervenciones con una planeación del territorio en los distintos niveles: local, distrital y regional, y una sensibilidad frente a las realidades particulares. 
</t>
    </r>
    <r>
      <rPr>
        <b/>
        <sz val="11"/>
        <color theme="1"/>
        <rFont val="Candara"/>
        <family val="2"/>
      </rPr>
      <t xml:space="preserve">El desarrollo de actividades puntuales se reportaran en tanto se consoliden las acciones especificas con el IPES. 
</t>
    </r>
  </si>
  <si>
    <t>Durante la vigencia, se han formado 3 vendedores informales que refieren pertenecer a la población de vendedores informales en formación de habilidades blandas y 20 en habilidades Laborales. No obstante, el IPES no ha remitido personas a la SDDE por lo cual el indicador queda en 0</t>
  </si>
  <si>
    <t>En este trimestre, se hicieron varias mesas de trabajo conjuntas entre el IPES, ADE y SEF para revisar la gestión de los vendedores y vendedoras informales para su vinculación en la ruta de empleo. Con corte a noviembre y de acuerdo a la totalidad de bases de datos y remisiones de personas que realizó el IPES mediante oficios, se determinó que entre enero a octubre de 2024 el IPES ha enviado un total de 276 personas, con un registro de duplicados de 17, teniendo así, registros únicos considerados 259. 
 Del total de registros únicos, se ha recibido una respuesta efectiva de interés, contactabilidad efectiva y registro a la ruta de empleo de 87 personas, equivalente a un 34%. Durante la vigencia, se han formado 5 personas en competencias básicas y transversales y 24 en habilidades Laborales. Formaciones que han respondido a las demandas y necesidades de la población</t>
  </si>
  <si>
    <t>La Subdirección de Empleo y Formación, entiende el enfoque diferencial como una perspectiva de análisis que permite identificar, visibilizar y reconocer las situaciones individuales, colectivas y territoriales de exclusión laboral, segregación y discriminación a los que están expuestos los diferentes grupos poblacionales. En este sentido, la SEF a través de la prestación de sus servicios, implementa acciones y estrategias diferenciadas para que las personas se formen en habilidades y certifiquen sus competencias, en concordancia con las exigencias del mercado laboral.
 Enfoque diferencial: al identificar y visibilizar las situaciones particulares de exclusión laboral, segregación y discriminación a las que están expuestos los vendedores y vendedoras informales, quienes se dedican al comercio de bienes o servicios en el espacio público, como medio básico de subsistencia y, bajo condiciones de precarización laboral. Vale mencionar que este enfoque diferencial también incluye criterios poblacionales, al evidenciarse una mayor recurrencia en la dedicación a la venta informal, por parte de mujeres, población afrocolombiana, migrantes y pueblos indígenas.
 Enfoque territorial: dadas las relaciones socioculturales y dinámicas territoriales de Bogotá, los servicios de gestión y colocación de empleo, se prestaron durante el primer semestre del año, en las instalaciones del IPES (como espacio físico e institucional enfocado en la economía social del distrito); ubicada en el centro de Bogotá en una zona céntrica que facilita la interacción con la ciudadanía, con alta concentración del desarrollo de actividades comerciales, iniciativas de recuperación del espacio público en razón a la alta afluencia de vendedores y vendedoras informales; definiendo unas días particulares para concentrar la atención este grupo pobalcional priorizado. A partir del tercer trimestre se siguió prestando la atención de esta población, en la oficina central de la ADE, ubicada en cercanías del IPES con una cobertura distrital.</t>
  </si>
  <si>
    <t>En el acumulado del año 2023, desde la interacción integrada prácticas de promoción del cuidado de la salud de los trabajadores informales y gestión del riesgo en las unidades de trabajo (UT), se desarrollaron acciones  de Información, Educación y Comunicación (IEC) sobre la promociòn en el cuidado en la salud a 1.181 vendedores y vendedoras informales,  encaminadas a  la prevención de riesgos laborales y ocurrencia de eventos como accidentes y posibles enfermedades derivados de la ocupación. Adicionalmente, se promueven prácticas para el mejorar sus condiciones de salud, desde los contextos de promoción del cuidado y autocuidado en el trabajo, para la prevención de factores de riesgo de condiciones crónicas y salud mental de la población informal.</t>
  </si>
  <si>
    <t>Enfoque Territorial:  Las acciones se desarrollan teniendo en cuenta las caracteristicas diferenciales del territorio. Estas acciones se desarrollaron en 19 localidades (exepto la localidad de Sumapaz), Las localidades en las cuales se realizo mayor avance ne las acciones son  Ciudad Bolivar, Fontibon, kennedy, Bosa y Candelaria. Las demás localidades avanzan y aportan en la promocion del cuidado de la salud de las vendedoras y vendedores informales.</t>
  </si>
  <si>
    <t>En el primer semestre de 2024 , desde la interacción integrada prácticas de promoción del cuidado de la salud de los trabajadores informales y gestión del riesgo en las unidades de trabajo (UT), se desarrollaron acciones  de Información, Educación y Comunicación (IEC) sobre la promociòn en el cuidado e la salud a 596 vendedores y vendedoras informales,  encaminadas a  la prevención de riesgos laborales y ocurrencia de eventos como accidentes y posibles enfermedades derivados de la ocupación, los cuales fueron realizados por tecnólogos en salud ocupacional al 100% de la población reportada. Adicionalmente en el 100% de los identificados e intervenidos, por perfiles de enfermería o psicología, se realizan asesorías en las cuales se promueven prácticas para mejorar sus condiciones de salud, desde los contextos de promoción del cuidado y autocuidado en el trabajo, para la prevención de factores de riesgo de condiciones crónicas, salud sexual y reproductiva y salud mental de la población informal, según las necesidades identificadas en cada individuo. De estas asesorías realizadas se puede identificar que 307 trabajadores/as, modificaron sus prácticas de autocuidado en salud, a partir de las asesorías realizadas. No se identificaron hallazgos en el desarrollo de las acciones de los equipos operativos del entorno cuidador laboral con la población intervenida en cada una de las 4 subredes. Se generaron canalizaciones a servicios de salud y/o intersectoriales según necesidades identificadas, las cuales cada individuo tuvo que gestionar según su EAPB, (excepto los afiliados a capital salud, quienes si lo permitían se gestionaba la cita a través del equipo del entorno laboral) o institución a nivel local o distrital, para su atención.</t>
  </si>
  <si>
    <t>Enfoque Territorial:  Las acciones se desarrollan teniendo en cuenta las caracteristicas diferenciales del territorio. Estas acciones se desarrollaron en 18 localidades (excepto las localidades de, Tunjuelito y Sumapaz), Las localidades en las cuales se realizo mayor avance en  las acciones son  Ciudad Bolivar, Fontibon, kennedy  y Santafe. Las demás localidades avanzan y aportan en la promocion del cuidado de la salud de las vendedoras y vendedores informales. Según los datos reportados por las subredes Norte intervino 120 trabajadores y mejoró prácticas de autocuidado en salud a 93 trabajadores, Sur Occidente intervino 145 trabajadores y mejoró prácticas de autocuidado en salud a 131 trabajadores, Centro Oriente intervino 191 trabajadores y mejoró prácticas de autocuidado en salud a 55 trabajadores y finalmente Sur intervino 140 trabajadores y mejoró prácticas de autocuidado en salud a 28 trabajadores, para un total distrital de 596 trabajadores intervenidos y 307 trabajadores mejoraron sus prácticas de autocuidado en salud.</t>
  </si>
  <si>
    <t>En el tercer trimestre de 2024 , desde la interacción integrada prácticas de promoción del cuidado de la salud de los trabajadores informales y gestión del riesgo en las unidades de trabajo (UT), se desarrollaron acciones  de Información, Educación y Comunicación (IEC) sobre la promociòn en el cuidado de la salud a 349 vendedores y vendedoras informales, encaminadas a  la prevención de riesgos laborales y ocurrencia de eventos como accidentes y posibles enfermedades derivados de la ocupación, los cuales fueron realizados por tecnólogos en salud ocupacional al 100% de la población reportada. Adicionalmente en el 100% de los identificados e intervenidos, por perfiles de enfermería o psicología, se realizan asesorías en las cuales se promueven prácticas para mejorar sus condiciones de salud, desde los contextos de promoción del cuidado y autocuidado en el trabajo, para la prevención de factores de riesgo de condiciones crónicas, salud sexual y reproductiva y salud mental de la población informal, según las necesidades identificadas en cada individuo. De estas asesorías realizadas se puede identificar que 143 trabajadores/as, modificaron sus prácticas de autocuidado en salud, a partir de las asesorías realizadas. No se identificaron hallazgos en el desarrollo de las acciones de los equipos operativos del entorno cuidador laboral con la población intervenida en cada una de las 4 subredes. Se generaron canalizaciones a servicios de salud y/o intersectoriales según necesidades identificadas, las cuales cada individuo tuvo que gestionar según su EAPB, (excepto los afiliados a capital salud, quienes si lo permitían se gestionaba la cita a través del equipo del entorno laboral) o institución a nivel local o distrital, para su atención</t>
  </si>
  <si>
    <t>Enfoque Territorial: Las acciones se desarrollan teniendo en cuenta las características diferenciales del territorio. Estas acciones se desarrollaron en 18 localidades (excepto las localidades de, Usme y Sumapaz), Las localidades en las cuales se realizó mayor avance en  las acciones son  Chapinero, Ciudad Bolívar, Engativá, Fontibón, Kennedy, Los Mártires, Puente Aranda, Rafael Uribe Uribe, San Cristóbal, Santa fe, Suba, Teusaquillo, Tunjuelito. Las demás localidades avanzan y aportan en la promoción del cuidado de la salud de las vendedoras y vendedores informales. Según los datos reportados por las subredes Norte intervino 92 trabajadores y mejoró prácticas de autocuidado en salud a 0 trabajadores, Sur Occidente intervino 107 trabajadores y mejoró prácticas de autocuidado en salud a 102 trabajadores, Centro Oriente intervino 76 trabajadores y mejoró prácticas de autocuidado en salud a 23 trabajadores y finalmente Sur intervino 71 trabajadores y mejoró prácticas de autocuidado en salud a 18 trabajadores, para un total distrital de 349 trabajadores intervenidos y 143 trabajadores mejoraron sus prácticas de autocuidado en salud.</t>
  </si>
  <si>
    <r>
      <t>En el cuarto trimestre de 2024 , desde la interacción integrada prácticas de promoción del cuidado de la salud de l</t>
    </r>
    <r>
      <rPr>
        <sz val="11"/>
        <rFont val="Aptos Narrow"/>
        <family val="2"/>
        <scheme val="minor"/>
      </rPr>
      <t>os trabajadores informales y gestión del riesgo en las unidades de trabajo (UT), se desarrollaron acciones  de Información, Educación y Comunicación (IEC) sobre la promociòn en el cuidado e la salud   a 343</t>
    </r>
    <r>
      <rPr>
        <sz val="11"/>
        <color theme="1"/>
        <rFont val="Aptos Narrow"/>
        <family val="2"/>
        <scheme val="minor"/>
      </rPr>
      <t xml:space="preserve"> vendedores y vendedoras informales,  encaminadas a  la prevención de riesgos laborales y ocurrencia de eventos como accidentes y posibles enfermedades derivados de la ocupación. Adicionalmente se promueven prácticas para el mejorar sus condiciones de salud, desde los contextos de promoción del cuidado y autocuidado en el trabajo, para la prevención de factores de riesgo de condiciones crónicas y salud mental de la población informal.</t>
    </r>
  </si>
  <si>
    <t>Enfoque Territorial:  Las acciones se desarrollan teniendo en cuenta las caracteristicas diferenciales del territorio. Estas acciones se desarrollaron en 19 localidades (exepto la localidad de Sumapaz), Las localidades en las cuales se realizó mayor avance en  las acciones son  Ciudad Bolivar, kennedy, Bosa, Santafe y Fontibon. Las demás localidades avanzan y aportan en la promocion del cuidado de la salud de las vendedoras y vendedores informales.</t>
  </si>
  <si>
    <t>Territorial</t>
  </si>
  <si>
    <t xml:space="preserve">Secretaría Distrital de Salud </t>
  </si>
  <si>
    <t xml:space="preserve">Subsecretaría de Salud Pública </t>
  </si>
  <si>
    <t xml:space="preserve">Desde la Subdirección de Formación y Empleabilidad (SFE), se ha concentrado en desarrollar e implementar las Rutas de Formación Integral desde las necesidades de la población sujeto de atención y su sistema productivo de la ciudad. Las Rutas de Formación Integral de la Subdirección de Formación y Empleabilidad, incluye todos los procesos educativos formales, Como el bachillerato en modalidad flexible en alianza con la Secretaría de Educación Distrital, no formal como lo es la complementaria orientada por el SENA y la informal orientada desde los profesionales de la SFE.
Las rutas de formación integral, inicia con explorar a la población sujeto de atención y sus familiares, quienes previamente han sido reconocidos y caracterizados dentro la plataforma misional-HEMI para dar inicio con un capacitación basada en módulos transversales (Cultura Ciudadana,  Educación Ambiental, Habilidades blandas, Herramientas de ofimática, Beneficios Económicos Periódicos-BEPS y Educación Financiera, ) y un módulo central (Curso complementario) que se adelanta en alianza con el SENA; Permitiendo la capacitación igualitaria, la actualización, profundización, reconocimiento permanente e incluyente a la población sujeto de atención, Vendedores de la Economía Informal, Comerciantes de Plazas de Mercado y Vendedores de Alternativas Comerciales, con el objetivo de mejorar, sus competencias laborales, ciudadanas, digitales, personales y su perfil comercial. 
Durante el primer trimestre desde la Subdirección de Formación y Empleabilidad se formaron 54 vendedores de la economía informal en las siguientes temáticas:
* 53 Formados en Curso de Buenas Prácticas de Manufactura en la Industria de Alimentos y Bebidas
* 1 Formado en Curso de Marketing Digital
</t>
  </si>
  <si>
    <t>La Subdirección de Formación y Empleabilidad (SFE) también diseña e implementa sus rutas de formación Integral de acuerdo con un enfoque diferencial, con aquellas personas que poseen características particulares garantizando la inclusión sin impedimento de género, edad, personas con discapacidad, realidad socioeconómica y situaciones que generan discriminación y segregación, con el objetivo de mejorar, sus competencias, aptitudes, facilitando su progreso personal, social y profesional como respuesta a un mundo competitivo.</t>
  </si>
  <si>
    <t xml:space="preserve">La Subdirección de Formación y Empleabilidad (SFE), diseña y desarrolla las Rutas de Formación Integral desde las Políticas Públicas, las metas del Plan de Desarrollo Distrital, las necesidades de la población sujeto de atención y el sistema productivo de la ciudad. Las Rutas de Formación Integral de la Subdirección de Formación y Empleabilidad, incluye todos los procesos educativos formales, Como el bachillerato en modalidad flexible en alianza con la Secretaría de Educación Distrital, no formal como lo es la complementaria orientada por el SENA y la informal orientada desde los profesionales de la SFE.
Las rutas de formación integral, inicia con explorar a la población sujeto de atención y sus familiares, quienes previamente han sido reconocidos y caracterizados dentro la plataforma misional-HEMI para dar inicio con un capacitación basada en módulos transversales (Cultura Ciudadana,  Educación Ambiental, Habilidades blandas, Herramientas de ofimática, Beneficios Económicos Periódicos-BEPS y Educación Financiera, ) y un módulo central (Curso complementario) que se adelanta en alianza con el SENA; Permitiendo la capacitación igualitaria, la actualización, profundización, reconocimiento permanente e incluyente a la población sujeto de atención, Vendedores de la Economía Informal, Comerciantes de Plazas de Mercado y Vendedores de Alternativas Comerciales, con el objetivo de mejorar, sus competencias laborales, ciudadanas, digitales, personales y su perfil comercial.
Durante el segundo trimestre desde la Subdirección de Formación y Empleabilidad se formaron 162 vendedores de la economía informal en las siguientes temáticas:
* 11 Formados en curso de Alfabetización Digital
* 66 Formados en curso de Buenas Prácticas de Manufactura en la Industria de Alimentos y Bebidas
* 85 Formados en curso de Marketing Digital
Los vendedores de la economía popular, desarrollan y enriquecen sus capacidades para la vida y el trabajo, tanto en provecho propio como en el de sus comunidades, organizaciones y sociedades.
</t>
  </si>
  <si>
    <t>Durante el tercer trimestre del año, la Subdirección de Formación y Empleabilidad no pudo reportar avances en este producto. A pesar de haber contado con la logística adecuada y de haber capacitado a 322 personas en 9 cursos durante los meses de julio, agosto y septiembre de 2024, no se ha logrado que las plataformas administradas por el SENA estén en funcionamiento. Esto se debe a que se encuentran en un proceso de migración de información, lo que ha impedido la obtención de los certificados necesarios para el reporte de la meta correspondiente al proyecto de inversión 7950, a cargo de la SFE.</t>
  </si>
  <si>
    <t xml:space="preserve">La Subdirección de Formación y Empleabilidad (SFE) también diseña e implementa sus rutas de formación Integral de acuerdo con un enfoque diferencial, con aquellas personas que poseen características particulares garantizando la inclusión sin impedimento de género, edad, personas con discapacidad, realidad socioeconómica y situaciones que generan discriminación y segregación Esto, con el objetivo de mejorar sus competencias y aptitudes y facilitando su progreso personal, social y profesional como respuesta a un mundo competitivo.
Se compromete a crear un ambiente inclusivo y equitativo que favorezca el desarrollo integral de las personas. Al hacerlo, no solo se busca mejorar sus capacidades individuales, sino también contribuir a la construcción de una sociedad más justa y cohesionada, donde todos puedan aprovechar su potencial y participar activamente en el desarrollo económico y social de su comunidad
</t>
  </si>
  <si>
    <t>La Subdirección de Formación y Empleabilidad (SFE), diseña y desarrolla las Rutas de Formación Integral dando cumplimiento a las necesidades de la población sujeto de atención, enmarcadas en las Políticas Públicas, las metas del Plan de Desarrollo Distrital y el sistema productivo de la ciudad. Las Rutas de Formación Integral de la Subdirección de Formación y Empleabilidad, incluye todos los procesos educativos formales, Como el bachillerato en modalidad flexible en alianza con la Secretaría de Educación Distrital, no formal como lo es la complementaria orientada por el SENA y la informal orientada desde los profesionales de la SFE.
Las rutas de formación integral, inicia con explorar a la población sujeto de atención y sus familiares, quienes previamente han sido reconocidos y caracterizados dentro la plataforma misional-HEMI para dar inicio con un capacitación basada en módulos transversales (Cultura Ciudadana,  Educación Ambiental, Habilidades blandas,  Beneficios Económicos Periódicos-BEPS y Educación Financiera, ) y un módulo central (Curso complementario) que se adelanta en alianza con el SENA; Permitiendo la capacitación igualitaria, la actualización, profundización, reconocimiento permanente e incluyente a la población sujeto de atención, Vendedores de la Economía Informal, Comerciantes de Plazas de Mercado y Vendedores de Alternativas Comerciales, con el objetivo de mejorar, sus competencias laborales, ciudadanas, digitales, personales y su perfil comercial.
Durante el cuarto trimestre desde la Subdirección de Formación y Empleabilidad se formaron 249 vendedores de la economía informal en las siguientes temáticas:
* 14 formados en curso de Sistemas Básico 
* 153 Formados en curso de Buenas Prácticas de Manufactura en la Industria de Alimentos y Bebidas
* 23 Formados en curso de Ventas y Servicio al Cliente
*10 Formados en curso Mantenimiento de Computadores 
*22 Formados en curso de Marketing Digital 
*27 Formados en curso Habilidades Blandas</t>
  </si>
  <si>
    <t>Poblacional; De género; Diferencial;</t>
  </si>
  <si>
    <t xml:space="preserve">Subdireccion de Formación y Empleabilidad
</t>
  </si>
  <si>
    <t>Durante el primer trimestre desde la Subdirección de Formación y Empleabilidad se orientaron 0 vendedores de la economía informal teniendo en cuenta que para este periodo la Subdirección no contaba con recurso humano suficiente, por lo cual el personal se volcó a la gestión para el avance de las metas de los procesos de formación de los proyectos de inversión misionales.</t>
  </si>
  <si>
    <t>Ninguno</t>
  </si>
  <si>
    <t xml:space="preserve">Los talleres de orientación para el empleo se desarrollaron a partir de la identificación de las necesidades de la población sujeto de atención y/o sus familiares frente a la búsqueda de un empleo formal y su interés en generar cambios en su calidad y estilo de vida. Es debido a esto, que se indaga frente a qué factores podrían permitirles mejorar sus capacidades laborales y así, permitirles conseguir un empleo formal con garantías acorde a la ley. Además, se establece los parámetros de la capacitación en donde se orientan frente a: Inmersión a la vida laboral, construyendo mi proyecto de vida laboral, habilidades socioemocionales y camino hacía la resiliencia laboral.  Y al culminar el proceso se realiza la perfilación laboral; con el fin de fortalecer sus habilidades blandas y su perspectiva en el ámbito laboral.
Durante el segundo trimestre desde la Subdirección de Formación y Empleabilidad se orientaron 42 vendedores de la economía informal en las siguientes temáticas:
* 17 Orientados en el taller de Construyendo mi Proyecto laboral
* 12 Orientados en el taller de Habilidades Socioemocionales para la Empleabilidad
* 13 Orientados en el taller de Camino hacia la resiliencia laboral
Cada uno de los grupos capacitado recibe formación en inmersión laboral enfocado a: Elaboración de hoja de vida, entrevistas y preparación a pruebas Psico-Técnicas
</t>
  </si>
  <si>
    <t xml:space="preserve">Durante el desarrollo de este producto se fomeo la impleemntación de enfoque poblacional, de género y diferencial, que a continuación serán expuestos: Los procesos de participación a los talleres de orientación para el empleo, parte de reconocer a la población sujeto de atención y sus familiares, quienes previamente han sido identificados y caracterizados bajo la plataforma misional-HEMI, además se extiende este proceso a los vendedores informales ubicados en el espacio público cercano a los espacios elegidos para adelantar el proceso.
Para fortalecer la asistencia y participación se utilizan varios medios de comunicación, entre ellos: convocatoria a través de la página web y redes sociales institucionales, salidas a campo a lugares de aglomeración de vendedores informales, llamadas telefónicas a los usuarios caracterizados y difusión a través de grupos de WhatsApp de formación desarrollados.
Para acceder a las rutas de orientación para el empleo, accede población sujeta de atención sin restricción por su condición física, discapacidad, orientación sexual, edad, grupo étnico, víctima del conflicto armado, desplazadas, entre otros. Las convocatorias son abiertas a todas las localidades del Distrito, aunque se busca realizar el proceso cercano a las zonas de aglomeración de vendedores informales como es: El centro de Bogotá, Kennedy, Portal 20 de Julio, entre otros.
</t>
  </si>
  <si>
    <t xml:space="preserve">Los talleres de orientación para el empleo se desarrollan a partir de la identificación de las necesidades de la población sujeto de atención y/o sus familiares frente a la búsqueda de un empleo formal y su interés en generar cambios en su calidad y estilo de vida y se integra las necesidades expresadas por las alcaldías locales de Rafael Uribe Uribe y Ciudad Bolívar. Es debido a esto, que se indaga frente a qué factores podrían permitirles mejorar sus capacidades laborales y así, permitirles conseguir un empleo formal con garantías acorde a la ley. En el presente periodo se atendió por necesidad expuesta por las localidades a Vendedores informales en condición de discapacidad, migrantes y víctimas del conflicto armado.
Los talleres para el presente periodo se orientaron frente a: Inmersión a la vida laboral, construyendo mi proyecto de vida laboral, habilidades socioemocionales, camino hacía la resiliencia laboral y adaptabilidad y sostenibilidad laboral.  Y al culminar el proceso se realiza la perfilación laboral; con el fin de fortalecer sus habilidades blandas y su perspectiva en el ámbito laboral.
Durante el tercer trimestre desde la Subdirección de Formación y Empleabilidad se orientaron 56 vendedores de la economía informal a quienes se le expidieron constancias de participación con enfoque de habilidades blandas:
• 16 Orientados en el Taller de Adaptabilidad y sostenibilidad laboral.
• 14 Orientados en el Taller de Construyendo mi proyecto laboral.
• 26 Orientados en el Taller de Habilidades socioemocionales para la empleabilidad
</t>
  </si>
  <si>
    <t xml:space="preserve">Los procesos de participación a los talleres de orientación para el empleo, parte de reconocer a la población sujeto de atención y sus familiares, quienes previamente han sido identificados y caracterizados bajo la plataforma misional-HEMI, además se extiende este proceso a los vendedores informales ubicados en el espacio público cercano a los espacios elegidos para adelantar el proceso.
Para fortalecer la asistencia y participación se generó alianzas con las alcaldías de Rafael Uribe Uribe y Ciudad Bolívar. Desde el mismo territorio, contexto y las realidades locales se enfoca el acercamiento y convocatoria a los vendedores informales ubicados en el espacio público, priorizando las zonas de aglomeración de las mismas localidades.
Además, se fortalece a través medios de comunicación institucional, entre ellos: página web, redes sociales institucionales, salidas a campo a lugares de aglomeración de vendedores informales y llamadas telefónicas a los usuarios caracterizados.
Para acceder a las rutas de orientación para el empleo, participa población sujeta de atención sin restricción por su condición física, discapacidad, orientación sexual, edad, grupo étnico, víctima del conflicto armado, desplazadas, entre otros. Las convocatorias son abiertas a todas las localidades del Distrito, aunque se busca realizar el proceso cercano a las zonas de aglomeración de vendedores informales. 
En este periodo se abrieron espacios específicos para vendedores informales en condición de discapacidad en la localidad Rafael Uribe y en la localidad cuidad Bolívar, San Cristóbal y Santa Fe ingresaron Los nuevos ciudadanos Bogotanos (Migrantes de nacionalidad venezolana) y adulto mayor población priorizada en la ciudad en la búsqueda de empleo.
En el tercer trimestre se focalizo los talleres en: El centro de Bogotá, Kennedy, Portal 20 de Julio y zona comercial, Zonas comerciales y de aglomeración de las localidades Rafael Uribe Uribe y Ciudad Bolívar.
Enfoque de Género:
25 hombres orientados
31 mujeres orientadas
Enfoque Grupo Etario:
De 18 a 28 años: 5 Jóvenes orientados
De 29 a 59 años: 35 adultos orientados
De 60 años en adelante: 16 adultos mayores orientados
Enfoque Diferencial Poblacional:
1 persona afrocolombiana, 9 personas en condición de discapacidad, 1 víctima del conflicto
armado, 36 mujeres/hombres cabeza única de familia.
</t>
  </si>
  <si>
    <t>Los talleres de orientación para el empleo se desarrollaron a partir de la identificación de las necesidades de la población sujeto de atención y/o sus familiares frente a la búsqueda de un empleo formal en el Distrito Capital y su interés en generar opciones de formalización. Es debido a esto, que se indaga frente a qué factores podrían permitirles mejorar sus capacidades laborales y así, permitirles conseguir un empleo formal con garantías acorde a la ley.  Además, se establece los parámetros de la capacitación en donde se orientan frente a: Inmersión a la vida laboral, construyendo mi proyecto de vida laboral y habilidades socioemocionales.  Y al culminar el proceso se realiza la perfilación laboral; con el fin de fortalecer sus habilidades blandas y su perspectiva en el ámbito laboral.
Durante el cuarto trimestre desde la Subdirección de Formación y Empleabilidad se orientaron 27 vendedores de la economía informal en las siguientes temáticas:
*7 FORMADOS EN TALLER DE ADAPTABILIDAD Y SOSTENIBILIDAD LABORAL
*6 FORMADOS EN TALLER DE HABILIDADES SOCIEMOCIONALES
*14 FORMADOS EN TALLER DE CONSTRUYENDO MI PROYECTO LABORAL
Cada uno de los grupos capacitado recibe formación en inmersión laboral enfocado a: Elaboración de hoja de vida, entrevistas y preparación a pruebas Psico-Técnicas</t>
  </si>
  <si>
    <t>Los procesos de participación a los talleres de orientación para el empleo, parte de reconocer a la población sujeto de atención y sus familiares, quienes previamente han sido identificados y caracterizados bajo la plataforma misional-HEMI, además se extiende este proceso a los vendedores informales ubicados en el espacio público cercano a los espacios elegidos para adelantar el proceso. 
En la ruta de orientación para el empleo, se convoca a través del contacto telefónico, salidas a campo, redes institucionales y entidades públicas asentadas en el territorio. Para garantizar la asistencia de la población a estos espacios. La combinación de estas estrategias permitirá maximizar la participación y mejorar la difusión del mismo.
.
Para acceder a las rutas de orientación para el empleo, accede población sujeta de atención sin restricción por su condición física, discapacidad, orientación sexual, edad, grupo étnico, víctima del conflicto armado, desplazadas, entre otros. Las convocatorias son abiertas a todas las localidades del Distrito, aunque se busca realizar el proceso cercano a las zonas de aglomeración de vendedores informales como es: El centro de Bogotá, Kennedy, Portal 20 de Julio, entre otros.</t>
  </si>
  <si>
    <t>Poblacional;  De género; Diferencial</t>
  </si>
  <si>
    <t>Subdireccion de Formación y Empleabilidad
Subdirección de Gestión, Redes Sociales e Informalidad</t>
  </si>
  <si>
    <t>El Plan de intervención de zonas de aglomeración de venta informal tiene por objetivo Promover la organización del uso y aprovechamiento del espacio público de las zonas de aglomeración priorizadas, para el desarrollo social, a partir del dialogo social, la autogestión y la gestión publica para la organización del uso y aprovechamiento económico en zonas de construcción social del espacio público.
Se avanzó la ejecución del plan en un 22 % logrando una ejecución total del 85.3% que corresponde a la ejecución del plan de intervención de las zonas de aglomeración que corresponde a las zonas programadas para el cuatrienio de lo programado para la vigencia 2023, mediante el desarrollo de las actividades planteadas en el Plan de intervención de las zonas de aglomeración en el espacio público de la ciudad, en la localidad priorizada correspondiente a la localidad de Suba. Sin embargo, es importante aclarar que las actividades del plan de intervención son desarrolladas en las diferentes localidades de la ciudad de Bogotá.</t>
  </si>
  <si>
    <t>Enfoque Territorial
La ejecución del plan de intervención se realizo en la localidades de : Suba, Barrios Unidos, Santa Fe, Fontibón, Puente Aranda, Usaquén, Antonio Nariño, Rafael Uribe Uribe, Usme, Chapinero, Engativá, Tunjuelito, La Candelaria, Bosa, Kennedy, Ciudad Bolívar.</t>
  </si>
  <si>
    <t>Conforme al Plan de Desarrollo de la vigencia anterior, se realizaron las acciones del Plan de Intervención de la última zona de la localidad de Santafé, esta dio respuesta a completar el 100% de intervención. Las otras 9 zonas se realizaron en los años anteriores. Se completo el 100% de la meta presupuestada en el Plan de Desarrollo "Un nuevo contrato social y ambiental para el siglo XXI"</t>
  </si>
  <si>
    <t>Enfoque Territorial   "Enfoque poblacional/ territorial: Se tuvieron las dos perspectivas, pues el análisis sistemático fue dirigido a las particularidades territoriales y poblacionales de los y las ciudadanas a beneficiar con elemento estructurados, de acuerdo a la distribución sectoriales de la entidad.
63 pertenecientes a grupos étnicos
Enfoque de genero
1864 Hombre
1928 Mujer
8 Intersexual
Enfoque territorial
Las jornadas de identificación se realizan en las diferentes localidades de la ciudad Bogotá tales como de Antonio Nariño, Barrios Unidos, Bosa, Candelaria, Chapinero, Ciudad Bolivar, Engativá, Fontibón, Kennedy, Los Martires, Puente Aranda, Rafael Uribe Uribe, Santa Fe, San Cristobal, Suba, Teusaquillo, Tunjuelito, Usaquén y Usme.
"
La ejecución del plan de intervención se realizo en la localidades de : Suba, Barrios Unidos, Santa Fe, Fontibón, Puente Aranda, Usaquén, Antonio Nariño, Rafael Uribe Uribe, Usme, Chapinero, Engativá, Tunjuelito, La Candelaria, Bosa, Kennedy, Ciudad Bolívar.</t>
  </si>
  <si>
    <t>Conforme al Plan de Desarrollo de la vigencia anterior, se realizaron las acciones del Plan de Intervención de la última zona, esta dio respuesta a completar el 100% de intervención de la vigencia. Las otras 9 de zonas se realizaron en los años anteriores.</t>
  </si>
  <si>
    <t xml:space="preserve">Enfoque Territorial   "Enfoque poblacional/ territorial: Se tuvieron las dos perspectivas, pues el análisis sistemático fue dirigido a las particularidades territoriales y poblacionales de los y las ciudadanas a beneficiar con elemento estructurados, de acuerdo a la distribución sectoriales de la entidad.
</t>
  </si>
  <si>
    <t>Conforme al nuevo Plan de Desarrollo  y a la armonización presupuestal de planeación para el mes de septiembre se tiene el documento preliminar en el  cual se busca tener el diagnóstico, las rutas de las zonas de aglomeración, la proyección de intervención, las acciones del Plan de Intervención, que se tienen proyectadas para las localidades de Teusaquillo y Santa Fe/Candelaria que comprende una parte del barrio Galerías y  el corredor de la Séptima, donde vendedores y vendedoras informales realizan su actividad económica. Para lo cual se encuentra en construcción un (1) documento borrador que será revisado para aprobación por parte de la Dirección, dicho documento significa un cinco (5%) para el tercer trimestre del 2024, es de aclarar que la meta para la anualidad está cumplida ya que se presentó para el año 2024 documento denominada “Plan de Intervención de las zonas de aglomeración en el espacio público de la ciudad”.</t>
  </si>
  <si>
    <t>Enfoque poblacional/ territorial: De acuerdo al proceso del diagnóstico, con los datos arrojados por la herramienta misional HEMI, se tuvieron las dos perspectivas territorial y poblacional, pues el análisis sistemático fue dirigido a las y los vendedores informales que se beneficiaron en las diferentes alternativas propuestas por el Instituto, de acuerdo con los puntos focalizados en la localidad de Teusaquillo y Santa Fe/Candelaria para las zonas de aglomeración del sector Galerias y el corredor de la Séptima.</t>
  </si>
  <si>
    <t>Se está llevando a cabo la actualización del plan de intervención para las zonas de aglomeración en el espacio público, correspondiente al Proyecto 7772. Este plan, elaborado en 2022 con vigencia hasta 2024, es un documento estratégico que corresponde a la gestión de la vigencia anterior. El objetivo de la actualización es armonizarlo de acuerdo con los lineamientos establecidos por el nuevo Plan de Desarrollo Distrital, para asegurar su coherencia con las políticas y objetivos actuales de la ciudad.El plan tiene como propósito la ejecución de acciones enfocadas en el control y seguimiento de las zonas de aglomeración en el espacio público para las localidades de Santa Fe, Candelaria, San Cristóbal, Kennedy, Chapinero, Usaquén, Fontibón, Suba, Antonio Nariño, Engativá donde se encuentran los vendedores y vendedoras informales. Las intervenciones buscan promover el diálogo y el respeto en el espacio público, promoviendo un entorno de convivencia armónica, y fomentar la autogestión en el manejo de los espacios de aglomeración. Además, se aplicará un esquema de evaluación y seguimiento que permita monitorear y ajustar las estrategias según sea necesario.
Se priorizan varias acciones, como la generación de diálogo social para fomentar la comunicación y el entendimiento entre los actores involucrados, asegurando la participación activa de los vendedores informales, las autoridades y la ciudadanía en la toma de decisiones relacionadas con la gestión del espacio público. También se busca el desarrollo de la gobernanza mediante la participación activa de todos los actores sociales, promoviendo la construcción conjunta de soluciones.
La articulación interinstitucional será fundamental, por lo que se trabajará de manera conjunta con diversas instituciones y entidades públicas para implementar el plan de manera efectiva. Además, se garantizará que la oferta de servicios e intervenciones institucionales esté alineada con las necesidades del espacio público y sus usuarios.
Es importante resaltar que el plan es flexible y puede ajustarse de acuerdo con las necesidades identificadas por el Instituto para la Economía Social (IPES), permitiendo la adaptabilidad a los cambios y realidades del contexto urbano. Este enfoque busca garantizar una gestión eficiente, inclusiva y sostenible de las zonas de aglomeración, mejorando la convivencia en el espacio público y fortaleciendo la integración de los vendedores informales al entorno urbano.
Para el periodo de armonización presupuestal de planeación del año 2024, y bajo la estrategia Oasis, se proyectaron para el segundo semestre del presente año las localidades de Teusaquillo y Santa Fe/Candelaria, que comprenden una parte del barrio Galerías y el corredor de la Séptima. Estos sectores presentan una aglomeración permanente de vendedores y vendedoras informales que desarrollan su actividad económica en dichos espacios.</t>
  </si>
  <si>
    <t xml:space="preserve">El IPES ha implementado un enfoque territorial y poblacional, utilizando la herramienta HEMI para analizar y registrar a los vendedores informales en las zonas focalizadas de Bogotá. Actualmente, se actualiza el Plan de Intervención para las zonas de aglomeración en el espacio público, que se ajusta a los lineamientos del nuevo Plan de Desarrollo Distrital. Este plan busca controlar y hacer seguimiento a las zonas de aglomeración en Santa Fe, Candelaria, San Cristóbal, Kennedy, Chapinero, Usaquén, Fontibón, Suba, Antonio Nariño y Engativá, promoviendo el diálogo, la convivencia armónica y la autogestión entre los vendedores informales y las autoridades.
Las principales acciones incluyen el fomento del diálogo social y la participación activa de todos los actores en la gestión del espacio público, la articulación interinstitucional con entidades públicas para implementar el plan de manera efectiva, y la evaluación y seguimiento continuo para ajustar las estrategias según las necesidades. El plan es flexible y se ajusta a las realidades del contexto urbano, y la integración de las y los vendedores informales en el entorno urbano. </t>
  </si>
  <si>
    <t xml:space="preserve">El Distrito ha venido implementando el Plan Interinstitucional contra la Extorsión con el fin de prevenir y dfisuadir este tipo de delitos a vendedores informales y comerciantes; además, se busca desincentivar el uso de servicios de los "gotas a gota" por parte de los vendedores informales. El plan desplegado por la SDSCJ se ha centrado en el trabajo articulado con los organismos de seguridad y justicia, que han implementado una serie de medidas para combatir el delito de extorsión: se ha intensificado la presencia policial en áreas identificadas como puntos críticos, con patrullajes regulares y presencia del Gaula de la Policía Nacional y Militar del Ejército Nacional. Además, se han establecido líneas directas de comunicación con la comunidad para recibir denuncias anónimas y facilitar la colaboración ciudadana en la identificación de posibles perpetradores que se dedican a esta actividad criminal.
Teniendo en cuenta la importancia de la prevención, también se han llevado a cabo campañas de sensibilización y educación denominadas: "Yo no pago yo denuncio" a la comunidad y centros comunitarios para conscientizar sobre los riesgos de la extorsión y promover la denuncia ciudadana. Estas acciones coordinadas entre la administración distrital, Policía Nacional (Gaula), Ejército Nacional (Gaula Militar) y la comunidad buscan disuadir a los delincuentes, proteger a los residentes y restaurar la tranquilidad de los barrios.  </t>
  </si>
  <si>
    <t xml:space="preserve">Enfoque de derechos: las acciones tienen como propósito principal la promoción y garantía de los derechos, específicamente para la población de vendedores informales y comerciantes de territorios priorizados en la ciudad. Lo anterior, teniendo en cuenta que el delito de extorsión afecta de manera importante la seguridad, libertidad e integridad de quienes son sus víctimas y busca acercar a éstas a las rutas de atención y denuncia, propiciando el acceso efectivo a la justicia.
</t>
  </si>
  <si>
    <t xml:space="preserve">El Distrito ha venido implementando el Plan Interinstitucional contra la Extorsión, con el fin de prevenir y disuadir ester tipo de delito a vendedores informales y comerciantes; además, se busca descintecivar el uso de servicios de los "gota a gota" por parte de vendedores informales.
El plan desplegado por la SDSCJ se ha centrado en el trabajo articulado con los organismos de seguridad y justicia que han implementado una serie de medidas para combatir el delito de extorsión. En primer lugar, se ha identificado la presencia policial en áreas determinadas como puntos críticos con patrullajes regulares y presencia institucional con el Gaula de la Policía Nacional, el Gaula Militar del Ejército Naciona; además, se han establecido líneas directas de comunicación con la comunidad para recibir denuncias anónimas y facilitar la colaboración ciudadana en la identificación de posibles perpetradores que se dedican a esta actividad criminal.
Teniendo en cuenta la importancia de la prevención, también se han llevado a cabo campaña de sensibilización y educación denominada "Yo no pago, yo denuncio" a la comunidad y centros comunitarios para conscientizar sobre los riesgos de la extorsión y promover la denuncia ciudadana. Estas acciones coordinadas entre la administración distrital, la Policía Nacional (Gaula), el Ejército Nacional (Gaula Militar) y la comunidad buscan disuadir a los delincuentes, proteger a los residentes y restaurar la tranquilidad a los barrios. </t>
  </si>
  <si>
    <t>Enfoque de derechos: las acciones tienen como propósito principal la promoción y garantía de los derechos específicamente para la población de vendedores informales y comerciantes de territorios priorizados en la ciudad. Lo anterior, atendiendo a que el delito de extorsión afecta de manera importante la seguridad, libertad e integridad de quienes son víctimas; de igual manera, se busca acercarlas a las rutas de atención y denuncia propiciando un acceso efectivo a la justicia.</t>
  </si>
  <si>
    <t>El Plan Interinstitucional contra la Extorsión, como conjunto de acciones interinstitucionales en perspectiva de seguridad ciudadana en zonas de concentración de vendedoras y vendedores informales, es una iniciativa liderada por la SDSCJ que busca prevenir y disuadir la extorsión a vendedores informales y comerciantes, así como desincentivar el uso de servicios de préstamos informales conocidos como "gota a gota". 
Este plan se ejecuta mediante un trabajo articulado con organismos de seguridad y justicia, intensificado la presencia policial en áreas identificadas como puntos críticos, con patrullajes regulares que  incluyen la presencia reforzada del Gaula de la Policía Nacional y el Gaula Militar del Ejército Nacional en puntos críticos identificados. 
En estas actividades se transmite información sobre las líneas directas de comunicación (líneas 147 y 165) para facilitar denuncias anónimas y promover la colaboración ciudadana en la identificación de posibles extorsionadores.
Así mismo, se continúa con la estrategia de sensibilización con perspectiva de prevención "Yo no pago, yo denuncio" que busca concientizar sobre los riesgos de la extorsión y fomentar la cultura de la denuncia ciudadana. Estas acciones coordinadas entre la administración distrital, las fuerzas de seguridad y la comunidad están diseñadas para disuadir a los delincuentes, proteger a los residentes y comerciantes, y restaurar la tranquilidad en los barrios afectados por estas prácticas delictivas.
Es importante  indicar que en las actividades se ha manifestado, que una causa de la propensión a acudir a préstamos informales es la falta de acceso a créditos o microcréditos por canales formales, que tengan en cuenta las condiciones de la población de los pequeños comerciantes y los vendedores informales.</t>
  </si>
  <si>
    <t>Enfoque de derechos: las acciones tienen como propósito principal la promoción y garantía de los derechos específicamente para la población de vendedores informales y comerciantes de territorios priorizados en la ciudad. Lo anterior, atendiendo a que el delito de extorsión afecta de manera importante la seguridad, libertad e integridad de quienes son víctimas; de igual manera, se busca acercarlas a las rutas de atención y denuncia propiciando un acceso efectivo a la justicia.
Enfoque territorial: La operatividad se realiza de manera focalizada según áreas geográficas y diferenciadas en función de los fenómenos delictivos prioritarios, respondiendo así a la necesidad de recobrar el orden y la tranquilidad en la ciudad. Las localidades intervenidas en este periodo son Kennedy, Los Mártires, Bosa y Ciudad Bolívar. Estas localidades cuentan con puntos importantes de concentración de actividad comercial formal e informal y las comunidades aledañas han manifestado la necesidad de la intervención del territorio desde la perspectiva de seguridad y prevención.</t>
  </si>
  <si>
    <t>En lo corrido de 2024 se realizaron las actividades programadas en el marco del Plan Interinstitucional contra la extorsión, el cual  es una iniciativa de la Secretaría de Seguridad, Convivencia y Justicia (SDSCJ), en colaboración con autoridades de seguridad y justicia; tiene como objetivo principal prevenir y combatir la extorsión que afecta a vendedores informales y comerciantes, así como desincentivar el uso de servicios de préstamos informales conocidos como "gota a gota".
El plan se desarrolla así:
1. Intensificación de la presencia policial, mediante patrullajes regulares en áreas identificadas como puntos críticos y presencia institucional del Gaula de la Policía Nacional y del Ejército Nacional.
2. Mejora de la comunicación con la comunidad mediante la socialización de líneas dispuestas para recibir denuncias anónimas y fomento de la colaboración ciudadana en la identificación de posibles perpetradores.
En tal sentido, durante el periodo se logró el cumplimiento del 100% del plan, resultado de la coordinación entre la administración distrital, la Policía Nacional (Gaula), el Ejército Nacional (Gaula Militar) y la comunidad. Representa un esfuerzo conjunto para combatir la extorsión y mejorar la calidad de vida de los ciudadanos, acercando a las víctimas a las rutas de atención y denuncia, contribuyendo a proteger los derechos fundamentales de los ciudadanos afectados por este delito.</t>
  </si>
  <si>
    <t>Enfoque de Territorial:  las acciones y estrategias descritas en el Plan Interinstitucional contra la Extorsión requieren la consideración de las dinámicas territoriales en su diseño e implementación. En este sentido, se priorizan las zonas con alta concentración de actividades  comerciales, entendiendo que la extorsión, asociada también a los préstamos informales, afecta de manera diferencial a distintas áreas de la ciudad y es necesario adaptar sus intervenciones en consecuencia.</t>
  </si>
  <si>
    <t>Secretaría Distrital de Seguridad, Convivencia y Justicia</t>
  </si>
  <si>
    <t>Dirección de Seguridad</t>
  </si>
  <si>
    <r>
      <t xml:space="preserve">
</t>
    </r>
    <r>
      <rPr>
        <b/>
        <sz val="10"/>
        <color theme="1"/>
        <rFont val="Aptos Narrow"/>
        <family val="2"/>
        <scheme val="minor"/>
      </rPr>
      <t>Localidad Rafael uribe Uribe:</t>
    </r>
    <r>
      <rPr>
        <sz val="10"/>
        <color theme="1"/>
        <rFont val="Aptos Narrow"/>
        <family val="2"/>
        <scheme val="minor"/>
      </rPr>
      <t xml:space="preserve"> informaq ue  cuenta con 6  zonas de  aglomeracion identificadas: Parque Marruecos (Upz Marruecos), Bahia Calle 40 Sur (Upz Quiroga), Parque Bosques De San Carlos (Upz San Jose), Calle 32 Sur Quiroga Central (Upz Quiroga), Bahia Calle 27 Sur Parque Olaya (Upz Quiroga), San Jorge (Upz Marco Fidel Suarez) y que se encuentra  trabajando en  4 zonas  aun no  organizadas  como: Estación de Molinos a la Estación de El Consuelo (Av. Caracas), Cárcel Picota, Sector aledaño a la Alcaldía (Calle 32 entre la Av. Caracas y la Calle 24 y Calle 23 C entre Carrera 33 y 31), Bochica (El corredor de la Calle 48X y 49) y Diana Turbay  (Cachivacheros Calle 49 sur entre 1f y 2c). 
</t>
    </r>
    <r>
      <rPr>
        <b/>
        <sz val="10"/>
        <color theme="1"/>
        <rFont val="Aptos Narrow"/>
        <family val="2"/>
        <scheme val="minor"/>
      </rPr>
      <t>Localidad de Puente Aranda:</t>
    </r>
    <r>
      <rPr>
        <sz val="10"/>
        <color theme="1"/>
        <rFont val="Aptos Narrow"/>
        <family val="2"/>
        <scheme val="minor"/>
      </rPr>
      <t xml:space="preserve"> indica que tiene 22  zonas de aglomeracion identificadas:  en  UPZ 43 San Rafael el desarrollo de áreas en uso de bodegas y almacenamientos, ocupa un segundo lugar destacándose los sectores de La Pradera y la Trinidad, ubicados sobre la avenida 68 y las Américas, adicionalmente se destaca el uso industrial en estos mismos sectores y en especial San Rafael Industrial, en la avenida de las Américas y avenida de los Comuneros.  En la UPZ 108 Zona Industrial, en donde la predominancia del uso de bodega y almacenamiento e industria y el uso comercio en corredor comercial en el sector de Salazar Gómez, ubicado sobre la avenida de las Américas, y la avenida Centenario. Zona de San Andresito de la 38; La UPZ 111 Puente Aranda sectores catastrales, Salazar Gómez, Centro Industrial y Puente Aranda, el uso de bodega y almacenamiento, así como el comercio en corredor comercial se ubica en la calle 13 entre la carrera 50 y la carrera 68, y la carrera 50 entre la avenida de la Esperanza y la avenida de las Américas. Cárcel La Modelo, barrio Puente Aranda; y la UPZ 41 Muzú sectores catastrales de Alquería, ubicado en la avenida 68 con calle 43 Sur, Autopista Sur, Autopista Muzu, ubicados por la Autopista Sur con carrera 51 A, así como desarrollos urbanísticos puntuales  en PH ubicados en Ospina Pérez, carrera 51 C Bis con calle 41 sur, ubicado en la Autopista Sur con 45 A sur, y en Autopista Muzu Oriental ubicado por la avenida Ciudad de Quito. Otro uso destacado en el sector es de bodegas de almacenamiento ubicados en toda la avenida Primero de Mayo y avenida 68.
</t>
    </r>
    <r>
      <rPr>
        <b/>
        <sz val="10"/>
        <color theme="1"/>
        <rFont val="Aptos Narrow"/>
        <family val="2"/>
        <scheme val="minor"/>
      </rPr>
      <t>Localidad de Fontibón</t>
    </r>
    <r>
      <rPr>
        <sz val="10"/>
        <color theme="1"/>
        <rFont val="Aptos Narrow"/>
        <family val="2"/>
        <scheme val="minor"/>
      </rPr>
      <t xml:space="preserve"> informa que  tiene 16  zonas de  aglomeracion identificadas.Carrera 100 entre  17 y 22; Calle 19  ente carrera 100 y 101; Calle 20 entre carrera 100 y 101;  Plaza  fundacional; Plaza de  mercado;  CC Hayuelos; CC plaza Cllaro; CC  Multiplaza; Zona  franca; aeropuerto; Terminal de transporte; Montevideo; Bares  Modelia ; Bares  99; Recodo; Treboolis - Hayuelos
</t>
    </r>
    <r>
      <rPr>
        <b/>
        <sz val="10"/>
        <color theme="1"/>
        <rFont val="Aptos Narrow"/>
        <family val="2"/>
        <scheme val="minor"/>
      </rPr>
      <t xml:space="preserve">Localidad Santa fe: </t>
    </r>
    <r>
      <rPr>
        <sz val="10"/>
        <color theme="1"/>
        <rFont val="Aptos Narrow"/>
        <family val="2"/>
        <scheme val="minor"/>
      </rPr>
      <t xml:space="preserve">indica que   cuenta  con 2  zonas  identificadas como  San Victorina y corredor carrera 7a.
</t>
    </r>
    <r>
      <rPr>
        <b/>
        <sz val="10"/>
        <color theme="1"/>
        <rFont val="Aptos Narrow"/>
        <family val="2"/>
        <scheme val="minor"/>
      </rPr>
      <t>Localidad de Suba</t>
    </r>
    <r>
      <rPr>
        <sz val="10"/>
        <color theme="1"/>
        <rFont val="Aptos Narrow"/>
        <family val="2"/>
        <scheme val="minor"/>
      </rPr>
      <t>:  tiene 1  zona de  aglomeracion identificada en  eje que comprende Carrera 104 No. 148 - 07, junto al Centro Comercial Plaza Imperial. 
 Total de  zonas de  aglomeracion identificadas  dentro de las  alcaldias  participantes :</t>
    </r>
    <r>
      <rPr>
        <b/>
        <sz val="10"/>
        <color theme="1"/>
        <rFont val="Aptos Narrow"/>
        <family val="2"/>
        <scheme val="minor"/>
      </rPr>
      <t xml:space="preserve"> 47</t>
    </r>
    <r>
      <rPr>
        <sz val="10"/>
        <color theme="1"/>
        <rFont val="Aptos Narrow"/>
        <family val="2"/>
        <scheme val="minor"/>
      </rPr>
      <t xml:space="preserve">
</t>
    </r>
  </si>
  <si>
    <t>Territorial: Los procesos adelantados hasta la fecha han permitido identificar las zonas específicas que requieren ser intervenidas y organizadas, definiendo extensiones específicas de cobertura en espacios comunmente empleados por los Vendedores Informales para el desarrollo de sus actividades, permitiendo así focalizar las acciones de intervención de la problemática asociada al espacio público particular, implementando acciones que resuelven las necesidades identificadas en conjunto con los vendedores informales impactados en la zona. 
Derechos Humanos: Una de las "reglas" intrínsecas que han tenido los avances en la organización de las zonas de aglomeración esta en el reconocimiento de derechos de los venderores-as informales y sus familias como actores que hacen uso y necesitan del espacio público para el desarrollo de sus actividades económicas con las cuales garantizan el ingreso necesario para el sostenimiento de las necesidades básicas de sus hogares, por lo cual se reconoce la persona, sus caracterisiticas socio demográficas y se ofrecen alternativas para asegurar su continuidad en el uso del espacio público considerando sus necesidades y el desarrollo de su actividad en un entorno adecuado, mejorado y articulado en el uso óptimo de los espacios respetando también los derechos de los demas actores del espacio público.</t>
  </si>
  <si>
    <r>
      <rPr>
        <b/>
        <sz val="10"/>
        <color theme="1"/>
        <rFont val="Aptos Narrow"/>
        <family val="2"/>
        <scheme val="minor"/>
      </rPr>
      <t>Localidad  de Tunjuelito:</t>
    </r>
    <r>
      <rPr>
        <sz val="10"/>
        <color theme="1"/>
        <rFont val="Aptos Narrow"/>
        <family val="2"/>
        <scheme val="minor"/>
      </rPr>
      <t xml:space="preserve"> Informa que  cuentan con 4 zonas de aglomeración: Sector Alameda Choco, ubicada entre la carrera 24 con 47 sur;  Sector Plazoleta Codensa, ubicada entre la calle 45ª sur y la carrera 54ª;  Sector Colegio Piloto, ubicado entre las calles 52 A sur y 51 B sur, entre carreras 36 y 35ª y  Sector Hospital del Tunal. Ubicado entre las calles 48B sur y 47B sur entre las carreras 20 y 21.
</t>
    </r>
    <r>
      <rPr>
        <b/>
        <sz val="10"/>
        <color theme="1"/>
        <rFont val="Aptos Narrow"/>
        <family val="2"/>
        <scheme val="minor"/>
      </rPr>
      <t>Localidad de San Cristobal:</t>
    </r>
    <r>
      <rPr>
        <sz val="10"/>
        <color theme="1"/>
        <rFont val="Aptos Narrow"/>
        <family val="2"/>
        <scheme val="minor"/>
      </rPr>
      <t xml:space="preserve"> Informa que   cuentan con 3 zonas de aglomeración: Veinte de julio entre Avenida 1 de mayo a calle 27 Sur sobre la carrea 6 todos los días; ⁠Calle 27 Sur entre Carrera 10 y Carrera 5 y  ⁠La Victoria - avenida la victoria transversal 4 este.
</t>
    </r>
    <r>
      <rPr>
        <b/>
        <sz val="10"/>
        <color theme="1"/>
        <rFont val="Aptos Narrow"/>
        <family val="2"/>
        <scheme val="minor"/>
      </rPr>
      <t>Localidad de Usme:</t>
    </r>
    <r>
      <rPr>
        <sz val="10"/>
        <color theme="1"/>
        <rFont val="Aptos Narrow"/>
        <family val="2"/>
        <scheme val="minor"/>
      </rPr>
      <t xml:space="preserve"> indica que cuenta con 9 zonas identificadas de aglomeracion: Danubio Azul: desde la Dg 56 sur por toda la calle 56 sur hasta la cra 5 b Bis sur Asovenpol
Sector La Fiscala: Calle 65 sur con carrera 1 este Asovenalta
Sector Altavista:  Carrera 11 por las calles 65c sur, avenida caracas entorno del centro comercial altavista  Asovenalta
Sector La Aurora: desde la Av. Caracas Calle 69 f sur hasta la carrera 14 L Asovin
Sector Santa Librada: desde Cl. 73d Sur #0-24 por toda la caracas hasta 81 Sur68 Cra. 12 Colectivo Santa Librada Baja - Asomecaninfus y Asousme - Asocovearte
Sector Alfonzo lopez: Cl. 94 Sur #6-06 por toda la calle 94 sur hasta Cra. 5f Bis Este Asovenchapi
Sector Alfonzo lopez: Chapinerito  toda la Dg. 82a Sur Asovenchapi
Sector Antonio Jose de Sucre: Cra. 2 Este #106a Sur Asomecaninfus
Sector Usme Centro: los fines de semana el la plazoleta principal Alcaldia Local, Sector de apartamentos frente A metro 136 Colectivo de vendedores informales de Usme Centro.
</t>
    </r>
    <r>
      <rPr>
        <b/>
        <sz val="10"/>
        <color theme="1"/>
        <rFont val="Aptos Narrow"/>
        <family val="2"/>
        <scheme val="minor"/>
      </rPr>
      <t>Localidad de Bosa:</t>
    </r>
    <r>
      <rPr>
        <sz val="10"/>
        <color theme="1"/>
        <rFont val="Aptos Narrow"/>
        <family val="2"/>
        <scheme val="minor"/>
      </rPr>
      <t xml:space="preserve"> informa que  cuenta con las  mismas  9 zonas de  aglomeracion identificadas: Bosa centro. Bosa Porvenir, Bosa Piamonte y Bosa  Jiménez de Quesada,  Bosa Recreo, La esperanza y villa javier,  parque cementerio Apogeo, Bosa libertad, Hospital nuevo de Bosa  y Bosa Laureles- la Esperanza.
</t>
    </r>
    <r>
      <rPr>
        <b/>
        <sz val="10"/>
        <color theme="1"/>
        <rFont val="Aptos Narrow"/>
        <family val="2"/>
        <scheme val="minor"/>
      </rPr>
      <t>Localidad Los Martires:</t>
    </r>
    <r>
      <rPr>
        <sz val="10"/>
        <color theme="1"/>
        <rFont val="Aptos Narrow"/>
        <family val="2"/>
        <scheme val="minor"/>
      </rPr>
      <t xml:space="preserve"> informa que   cuentan con 7 zonas de aglomeracion identificadas  sobre las  cuales  trabajan: </t>
    </r>
    <r>
      <rPr>
        <b/>
        <sz val="10"/>
        <color theme="1"/>
        <rFont val="Aptos Narrow"/>
        <family val="2"/>
        <scheme val="minor"/>
      </rPr>
      <t xml:space="preserve">
 </t>
    </r>
    <r>
      <rPr>
        <sz val="10"/>
        <color theme="1"/>
        <rFont val="Aptos Narrow"/>
        <family val="2"/>
        <scheme val="minor"/>
      </rPr>
      <t>1.Plaza España incluido el Hospital San jose,   ubicadas  e Calle 10 con Carrera 24.
2.Estación de TransMilenio Ricaurte, unicada Carrera 30 y calle 13 .
3.Zona Comercial del Barrio Samper Mendoza - Plaza Paloquemao, ubicada la Calle 19 y la Calle 26, desde la Carrera 16 hasta la Carrera 22.
4.Sector de la Estación de La Sabana Barrio el LISTÓN, ubicada en Calle 13 con Carrera 18
5.Plaza del Voto Nacional, ubicada entre la Avenida Caracas y la Carrera 14, y desde la Calle 13 hasta la Calle 10.
6.Zona Comercial de San  Andresito de San Jose, ubicada desde la Calle 11 hasta la Calle 8 , entre la Carrera 19 y Carrera 24.
7.Clinica Mederi, ubicada AV Cra 30 hasta la cll 24  
 Total de  zonas de  aglomeracion identificadas  dentro de las  alcaldias  participantes :</t>
    </r>
    <r>
      <rPr>
        <b/>
        <sz val="10"/>
        <color theme="1"/>
        <rFont val="Aptos Narrow"/>
        <family val="2"/>
        <scheme val="minor"/>
      </rPr>
      <t xml:space="preserve"> 32</t>
    </r>
    <r>
      <rPr>
        <sz val="10"/>
        <color theme="1"/>
        <rFont val="Aptos Narrow"/>
        <family val="2"/>
        <scheme val="minor"/>
      </rPr>
      <t xml:space="preserve">
</t>
    </r>
  </si>
  <si>
    <r>
      <rPr>
        <b/>
        <sz val="11"/>
        <color theme="1"/>
        <rFont val="Aptos Narrow"/>
        <family val="2"/>
        <scheme val="minor"/>
      </rPr>
      <t>La  localidad de Engativá</t>
    </r>
    <r>
      <rPr>
        <sz val="11"/>
        <color theme="1"/>
        <rFont val="Aptos Narrow"/>
        <family val="2"/>
        <scheme val="minor"/>
      </rPr>
      <t xml:space="preserve"> identifica  4 zonas de  aglomeracion  ubicadas  entre:
Avenida Calle 72 entre Avenida Boyacá y Avenida 68
Avenida Carrera 70 entre la Calle 73 y Calle 74 B - Ferias
Calle 80 y Calle 85 –Quirigua
Carrera 111 C entre Calle 70 C y Calle 72 -  Villas de Alcalá 
</t>
    </r>
    <r>
      <rPr>
        <b/>
        <sz val="11"/>
        <color theme="1"/>
        <rFont val="Aptos Narrow"/>
        <family val="2"/>
        <scheme val="minor"/>
      </rPr>
      <t xml:space="preserve">Localidad  de San Cristobal </t>
    </r>
    <r>
      <rPr>
        <sz val="11"/>
        <color theme="1"/>
        <rFont val="Aptos Narrow"/>
        <family val="2"/>
        <scheme val="minor"/>
      </rPr>
      <t xml:space="preserve"> identifica  4 zonas de aglomeracion : 20 de julio  ( Tramo 1 y Tramo 2), La  Victoria, La  muela de  colores  y los  dias  domingos la  Calle 27
</t>
    </r>
    <r>
      <rPr>
        <b/>
        <sz val="11"/>
        <color theme="1"/>
        <rFont val="Aptos Narrow"/>
        <family val="2"/>
        <scheme val="minor"/>
      </rPr>
      <t xml:space="preserve">Localidad de  Bosa </t>
    </r>
    <r>
      <rPr>
        <sz val="11"/>
        <color theme="1"/>
        <rFont val="Aptos Narrow"/>
        <family val="2"/>
        <scheme val="minor"/>
      </rPr>
      <t xml:space="preserve">indica que La Alcaldía Local de Bosa no cuenta con zonas de aglomeración organizadas, que se hayan organizados durante los meses de julio, agosto y septiembre de 2024.
</t>
    </r>
    <r>
      <rPr>
        <b/>
        <sz val="11"/>
        <color theme="1"/>
        <rFont val="Aptos Narrow"/>
        <family val="2"/>
        <scheme val="minor"/>
      </rPr>
      <t xml:space="preserve">Localidad de  Usme </t>
    </r>
    <r>
      <rPr>
        <sz val="11"/>
        <color theme="1"/>
        <rFont val="Aptos Narrow"/>
        <family val="2"/>
        <scheme val="minor"/>
      </rPr>
      <t xml:space="preserve"> indica que  no   ha  identificado  zonas de  aglomeracion   y que  el proyecto  se  encuentra  en fase de  planeacion . 
</t>
    </r>
    <r>
      <rPr>
        <b/>
        <sz val="11"/>
        <color theme="1"/>
        <rFont val="Aptos Narrow"/>
        <family val="2"/>
        <scheme val="minor"/>
      </rPr>
      <t>Localidad de Tunjuelito</t>
    </r>
    <r>
      <rPr>
        <sz val="11"/>
        <color theme="1"/>
        <rFont val="Aptos Narrow"/>
        <family val="2"/>
        <scheme val="minor"/>
      </rPr>
      <t xml:space="preserve">  indica que presenta 4 zonas de  aglomeracion organizadas: 1. Sector Alameda Choco, ubicada entre la carrera 24 con 47 sur.  
2. Sector Plazoleta Codensa, ubicada entre la calle 45ª sur y la carrera 54ª. 3. Sector Colegio Piloto, ubicado entre las calles 52 A sur y 51 B sur, entre carreras 36 y 35ª. 4. Sector Hospital del Tunal. Ubicado entre las calles 48B sur y 47B sur entre las carreras 20 y 21.
</t>
    </r>
    <r>
      <rPr>
        <b/>
        <sz val="11"/>
        <color theme="1"/>
        <rFont val="Aptos Narrow"/>
        <family val="2"/>
        <scheme val="minor"/>
      </rPr>
      <t xml:space="preserve">Localidad de Suba: </t>
    </r>
    <r>
      <rPr>
        <sz val="11"/>
        <color theme="1"/>
        <rFont val="Aptos Narrow"/>
        <family val="2"/>
        <scheme val="minor"/>
      </rPr>
      <t xml:space="preserve">indica  que para  el periodo reportado  no ha generado nuevas dinámicas de organización en las zonas de aglomeración identificadas dentro de la localidad.
</t>
    </r>
    <r>
      <rPr>
        <b/>
        <sz val="11"/>
        <color theme="1"/>
        <rFont val="Aptos Narrow"/>
        <family val="2"/>
        <scheme val="minor"/>
      </rPr>
      <t>Localidad de  Los Martires:</t>
    </r>
    <r>
      <rPr>
        <sz val="11"/>
        <color theme="1"/>
        <rFont val="Aptos Narrow"/>
        <family val="2"/>
        <scheme val="minor"/>
      </rPr>
      <t xml:space="preserve"> Indica que sus  zonas de aglomeracion identificadas son: 
 1.Plaza España incluido el Hospital San jose 
   - Ubicación:Calle 10 con Carrera 24.
   - Descripción:Es un espacio público importante con una alta concentración de comercio formal e informal. Atrae tanto a vendedores como a transeúntes, siendo un punto de referencia en el sector , tenemos alrededor de 120 vendedores informales. ya caracterizados por la alcaldía 
2.Estación de TransMilenio Ricaurte
   - Ubicación:Carrera 30 y calle 13 .
   -Descripción: Esta estación de TransMilenio genera gran afluencia de pasajeros diariamente. A su alrededor, se desarrollan actividades comerciales que incrementan la aglomeración. tenemos al rededor de 30 vendedores unos estacionarios dentro de la estacion y otros </t>
    </r>
    <r>
      <rPr>
        <b/>
        <sz val="11"/>
        <color theme="1"/>
        <rFont val="Aptos Narrow"/>
        <family val="2"/>
        <scheme val="minor"/>
      </rPr>
      <t xml:space="preserve">
3.</t>
    </r>
    <r>
      <rPr>
        <sz val="11"/>
        <color theme="1"/>
        <rFont val="Aptos Narrow"/>
        <family val="2"/>
        <scheme val="minor"/>
      </rPr>
      <t>Zona Comercial del Barrio Samper Mendoza - Plaza Paloquemao
   - Ubicación:Entre la Calle 19 y la Calle 26, desde la Carrera 16 hasta la Carrera 22.
   - Descripción:Este sector es un centro de comercio organizado e informal por cubrir las dos plazas de mercado en primera medida la plaza paloquemao  siendo la actividad diaria y la plaza del samper o plaza de las hierbas la cual, los días martes y jueves es conocida por su gran actividad comercial, con una alta circulación de  personas.
Costado sur de la cll 19 encontramos  32 vendedores informales de Florez que están ubicados en el anden, ya caracterizados por. la alcaldía.
4.Sector de la Estación de La Sabana Barrio el LISTÓN
   - Ubicación:Calle 13 con Carrera 18.
   - Descripción:Este lugar, que en el pasado fue la estación principal del tren, sigue siendo un punto de aglomeración debido a su valor histórico y al comercio que se desarrolla en sus alrededores.
5.Plaza del Voto Nacional 
   - Ubicación:Entre la Avenida Caracas y la Carrera 14, y desde la Calle 13 hasta la Calle 10.
   - Descripción: Es un espacio público reducido, en cuanto a la movilidad de las calles y el alto tráfico de comercio es un punto de concentración de personas debido a la venta formal del sector.
6.Zona Comercial de San  Andresito de San Jose 
   -Ubicación:Desde la Calle 11 hasta la Calle 8 , entre la Carrera 19 y Carrera 24.
   - Descripción:Aunque una parte de San Victorino se encuentra fuera del cuadrante, el sector sur de la Calle 13 sigue siendo una zona de gran afluencia comercial, principalmente de ventas al por menor y por mayor. ya caracterizados por la alcaldia.
 En este mismo sector encontramos los vendedores informales del costado sur de la cra 8 entre cll 24 a la 27. ya caracterizados por la alcaldía.
7.Clinica Mederi
   -Ubicación:AV Cra 30 hasta la cll 24  
   - Descripción:Este espacio donde se encuentran la Clinica Hospital de Mederi  y su entorno generan una aglomeración  debido a la gran cantidad de personas que frecuentan la clínica, tenemos alrededor  de 14 vendedores infromales. 
Estas son las principales zonas de aglomeración organizadas que se encuentran entre la Calle 26 y la Calle 1 Sur, y entre la Avenida Caracas y la Carrera 30 en la localidad de Los Mártires, con una mezcla de comercio, transporte y espacios públicos que atraen a grandes cantidades de personas diariamente.
Total de  zonas  identificadas 19</t>
    </r>
  </si>
  <si>
    <r>
      <rPr>
        <b/>
        <sz val="11"/>
        <color rgb="FF000000"/>
        <rFont val="Aptos Narrow"/>
        <family val="2"/>
        <scheme val="minor"/>
      </rPr>
      <t xml:space="preserve">Territorial :  </t>
    </r>
    <r>
      <rPr>
        <sz val="11"/>
        <color rgb="FF000000"/>
        <rFont val="Aptos Narrow"/>
        <family val="2"/>
        <scheme val="minor"/>
      </rPr>
      <t xml:space="preserve">Es  trasversal dada la  implementacion  realizada  de las zonas de  aglomeracion  identificadas  que permiten  la ubicacion  organizada de los  vendedores  informales. 
</t>
    </r>
    <r>
      <rPr>
        <b/>
        <sz val="11"/>
        <color rgb="FF000000"/>
        <rFont val="Aptos Narrow"/>
        <family val="2"/>
        <scheme val="minor"/>
      </rPr>
      <t xml:space="preserve">Derechos  humanos: </t>
    </r>
    <r>
      <rPr>
        <sz val="11"/>
        <color rgb="FF000000"/>
        <rFont val="Aptos Narrow"/>
        <family val="2"/>
        <scheme val="minor"/>
      </rPr>
      <t>Es  trasversal  en todas las  atenciones  y posibilidad de trabajo que se  brindan  en el  espacio  identificado  como  zona  de aglomeracion , en donde se repeta  la  dignidad humana, el derecho al trabajo de  cada uno de los   ciudadanos  que   tienen ventas  informales</t>
    </r>
  </si>
  <si>
    <r>
      <rPr>
        <b/>
        <sz val="11"/>
        <color theme="1"/>
        <rFont val="Aptos Narrow"/>
        <family val="2"/>
        <scheme val="minor"/>
      </rPr>
      <t>La Candelaria</t>
    </r>
    <r>
      <rPr>
        <sz val="11"/>
        <color theme="1"/>
        <rFont val="Aptos Narrow"/>
        <family val="2"/>
        <scheme val="minor"/>
      </rPr>
      <t xml:space="preserve"> reportó 6 zonas de aglomeración organizadas "En la Localidad de La Candelaria contamos con 6 puntos álgidos de aglomeración de vendedores informales, los cuales se relacionan a continuación:
- Carrera 7 entre calle 19 y Plaza de Bolívar
- Calle 11 entre carreras 4 y 7
- Avenida Jiménez entre carrera 8 y 10
- Carrera 10 entre Avenida Jiménez y Estación TM Bicentenario
- Calle 12 C entre carreras 8 y 10
- Chorro de Quevedo".
Por otra parte, las localidades de San Cristóbal y Engativá no reportaron nuevas  zonas de aglomeración organizadas para el periodo que se está reportando;  es decir cuentan con las mismas que ya habían reportado anteriormente las cuales son:
  - Engativá: identifica 4 zonas de aglomeración ubicadas entre: Avenida Calle 72 entre Avenida Boyacá y Avenida 68; Avenida Carrera 70 entre la Calle 73 y Calle 74 B – Ferias; Calle 80 y Calle 85 –Quirigua; Carrera 111 C entre Calle 70 C y Calle 72 - Villas de Alcalá .
- San Cristóbal: identifica 4 zonas de aglomeración: 20 de julio (Tramo 1 y Tramo 2), La Victoria, La muela de colores y los días domingos la Calle 27
Las Alcaldías Locales de Chapinero, Fontibón y Los Mártires, a la fecha de este reporte, no han realizado la entrega de esta información, a pesar de la solicitud y reiteración de la importancia en el reporte, por parte del referente de la DGDL. .</t>
    </r>
  </si>
  <si>
    <t>Territorial y Derechos Humanos. 
Territorial: Es transversal dada la  implementacion realizada de las zonas de aglomeracion  identificadas que permiten  la ubicacion organizada de los  vendedores informales. 
Derechos humanos: Es  transversal en todas las  atenciones y posibilidad de trabajo que se brindan  en el  espacio identificado como zona  de aglomeracion, en donde se respeta la dignidad humana, el derecho al trabajo de cada uno de los  ciudadanos que cuentan con ventas informales como su ejercicio.</t>
  </si>
  <si>
    <t>Territorial;Derechos Humanos</t>
  </si>
  <si>
    <t>Secretaría Distrital de Gobierno</t>
  </si>
  <si>
    <t xml:space="preserve">Subsecretaría de Gestión Local </t>
  </si>
  <si>
    <r>
      <t xml:space="preserve">
</t>
    </r>
    <r>
      <rPr>
        <b/>
        <sz val="10"/>
        <color theme="1"/>
        <rFont val="Aptos Narrow"/>
        <family val="2"/>
        <scheme val="minor"/>
      </rPr>
      <t>Localidad Rafael uribe Uribe:</t>
    </r>
    <r>
      <rPr>
        <sz val="10"/>
        <color theme="1"/>
        <rFont val="Aptos Narrow"/>
        <family val="2"/>
        <scheme val="minor"/>
      </rPr>
      <t xml:space="preserve"> informa que No se tiene acuerdos firmados, con los Cachivacheros en el Sector de Diana Turbay se concertaron algunos acuerdos, pero finalmente no se firmaron.
</t>
    </r>
    <r>
      <rPr>
        <b/>
        <sz val="10"/>
        <color theme="1"/>
        <rFont val="Aptos Narrow"/>
        <family val="2"/>
        <scheme val="minor"/>
      </rPr>
      <t>Localidad de Puente Aranda:</t>
    </r>
    <r>
      <rPr>
        <sz val="10"/>
        <color theme="1"/>
        <rFont val="Aptos Narrow"/>
        <family val="2"/>
        <scheme val="minor"/>
      </rPr>
      <t xml:space="preserve"> indica queEn el periodo indicado no se han firmado acuerdos de espacio público con las organizaciones de vendedores informales.
</t>
    </r>
    <r>
      <rPr>
        <b/>
        <sz val="10"/>
        <color theme="1"/>
        <rFont val="Aptos Narrow"/>
        <family val="2"/>
        <scheme val="minor"/>
      </rPr>
      <t>Localidad de Fontibón</t>
    </r>
    <r>
      <rPr>
        <sz val="10"/>
        <color theme="1"/>
        <rFont val="Aptos Narrow"/>
        <family val="2"/>
        <scheme val="minor"/>
      </rPr>
      <t xml:space="preserve"> informa que  No ha  firmado  acuerdos  en el periodo reportado.
Localidad de Kennedy: envía  88 acuerdos ciudadanos firmados  desde 1  enero 2024  hasta  30 de  junio 2024  con vendedores informales de la localidad, en el marco del proyecto 2115 “Kennedy de acuerdo con todas y todos”. Es importante mencionar que el proyecto liderado por el área de Inversión local, para la vigencia 2022 logró concretar por medio del CPS entre el FDLK y el operador UT INGEIKALA, cincuenta y seis acuerdos (56) en el parque Timiza (entradas 1, 2 y 3)* y treinta y dos acuerdos (32) en Tintal (segundo tramo). Dichos acuerdos fueron firmados el 12 de febrero de 2024. * Parque Timiza: ACCESOPRINCIPAL calle40h sur con Carrera 72r, ACCESO 2 con dirección Cl.51 # 13-70 y ACCESO 3 ubicadoenCra.73#42g sur de la localidad de Kennedy.
</t>
    </r>
    <r>
      <rPr>
        <b/>
        <sz val="10"/>
        <color theme="1"/>
        <rFont val="Aptos Narrow"/>
        <family val="2"/>
        <scheme val="minor"/>
      </rPr>
      <t xml:space="preserve">Localidad Santa fe: </t>
    </r>
    <r>
      <rPr>
        <sz val="10"/>
        <color theme="1"/>
        <rFont val="Aptos Narrow"/>
        <family val="2"/>
        <scheme val="minor"/>
      </rPr>
      <t xml:space="preserve">informa que no ha suscrito acuerdos de acción colectiva, pactos ni otros documentos formales con dicha población.
</t>
    </r>
    <r>
      <rPr>
        <b/>
        <sz val="10"/>
        <color theme="1"/>
        <rFont val="Aptos Narrow"/>
        <family val="2"/>
        <scheme val="minor"/>
      </rPr>
      <t>Localidad de Suba</t>
    </r>
    <r>
      <rPr>
        <sz val="10"/>
        <color theme="1"/>
        <rFont val="Aptos Narrow"/>
        <family val="2"/>
        <scheme val="minor"/>
      </rPr>
      <t>:  la Alcaldía Local de Suba logro consolidar (3) acuerdos de acción colectiva con vendedores informales en la Plazoleta del Portal de Suba, la Alameda Tibabuyes y en Toberín-Britalia. Así mismo, durante el 2023 estos acuerdos se refrendaron hasta el 31 de diciembre de 2024.No obstante, durante 2024 no se han suscrito nuevos acuerdos, y los esfuerzos que ha adelantado la Alcaldía Local se han volcado a garantizar el sostenimiento de los pactos ya existentes, como pueden ver en la carpeta que anexamos a continuación con las evidencias de los seguimientos realizado a cada acuerdo durante este año
 Pactos  o acuerdos  firmados :</t>
    </r>
    <r>
      <rPr>
        <b/>
        <sz val="10"/>
        <color theme="1"/>
        <rFont val="Aptos Narrow"/>
        <family val="2"/>
        <scheme val="minor"/>
      </rPr>
      <t xml:space="preserve"> 91</t>
    </r>
    <r>
      <rPr>
        <sz val="10"/>
        <color theme="1"/>
        <rFont val="Aptos Narrow"/>
        <family val="2"/>
        <scheme val="minor"/>
      </rPr>
      <t xml:space="preserve">
</t>
    </r>
  </si>
  <si>
    <t>Territorial: Los procesos adelantados hasta la fecha se han desarrollado de manera colectiva en su mayoría, estableciendo un enfoque de acciones a nivel local de manera general y colectiva, con la participación de vendedores-as informales de diferentes zonas y escenarios, promoviendo acuerdos que caracterizan la relación de los vendedores-as informales con el espacio público de la localidad en general y con la ciudadanía y otros actores locales que interactuan en los espacios, corredores y escenarios donde se ubican o transitan los vendedores informales, lo cual redunda en la implementación de los criterios de política pública de manera generalizada para cada localidad, facilitando la relación entre este actor y la administración local.</t>
  </si>
  <si>
    <r>
      <rPr>
        <b/>
        <sz val="10"/>
        <color theme="1"/>
        <rFont val="Aptos Narrow"/>
        <family val="2"/>
        <scheme val="minor"/>
      </rPr>
      <t>Localidad  de Tunjuelito:</t>
    </r>
    <r>
      <rPr>
        <sz val="10"/>
        <color theme="1"/>
        <rFont val="Aptos Narrow"/>
        <family val="2"/>
        <scheme val="minor"/>
      </rPr>
      <t xml:space="preserve"> Informa que  no ha firmado nuevos acuerdos de acción colectiva.
</t>
    </r>
    <r>
      <rPr>
        <b/>
        <sz val="10"/>
        <color theme="1"/>
        <rFont val="Aptos Narrow"/>
        <family val="2"/>
        <scheme val="minor"/>
      </rPr>
      <t>Localidad de San Cristobal:</t>
    </r>
    <r>
      <rPr>
        <sz val="10"/>
        <color theme="1"/>
        <rFont val="Aptos Narrow"/>
        <family val="2"/>
        <scheme val="minor"/>
      </rPr>
      <t xml:space="preserve"> Informa que  a la fecha no se han firmado acuerdos con los vendedores en la localidad 
</t>
    </r>
    <r>
      <rPr>
        <b/>
        <sz val="10"/>
        <color theme="1"/>
        <rFont val="Aptos Narrow"/>
        <family val="2"/>
        <scheme val="minor"/>
      </rPr>
      <t>Localidad de Usme:</t>
    </r>
    <r>
      <rPr>
        <sz val="10"/>
        <color theme="1"/>
        <rFont val="Aptos Narrow"/>
        <family val="2"/>
        <scheme val="minor"/>
      </rPr>
      <t xml:space="preserve"> indica que con corte 30 de junio del presente año, se han firmado 2 acuerdos (Acuerdo No.1 del 12marzo 2024 y Acuerdo No.2 del 12mar2024)
</t>
    </r>
    <r>
      <rPr>
        <b/>
        <sz val="10"/>
        <color theme="1"/>
        <rFont val="Aptos Narrow"/>
        <family val="2"/>
        <scheme val="minor"/>
      </rPr>
      <t>Localidad de Bosa:</t>
    </r>
    <r>
      <rPr>
        <sz val="10"/>
        <color theme="1"/>
        <rFont val="Aptos Narrow"/>
        <family val="2"/>
        <scheme val="minor"/>
      </rPr>
      <t xml:space="preserve"> informa que no suscrito acuerdo con vendedores informales  de la localidad durante la vigencia 2024.
</t>
    </r>
    <r>
      <rPr>
        <b/>
        <sz val="10"/>
        <color theme="1"/>
        <rFont val="Aptos Narrow"/>
        <family val="2"/>
        <scheme val="minor"/>
      </rPr>
      <t>Localidad dee Los  Martires:</t>
    </r>
    <r>
      <rPr>
        <sz val="10"/>
        <color theme="1"/>
        <rFont val="Aptos Narrow"/>
        <family val="2"/>
        <scheme val="minor"/>
      </rPr>
      <t xml:space="preserve"> Indica  que no han  suscrito  acuerdos  en lo  que   lleva  el  año 2024
 Pactos o acuerdos firmados :</t>
    </r>
    <r>
      <rPr>
        <b/>
        <sz val="10"/>
        <color theme="1"/>
        <rFont val="Aptos Narrow"/>
        <family val="2"/>
        <scheme val="minor"/>
      </rPr>
      <t xml:space="preserve"> 2</t>
    </r>
    <r>
      <rPr>
        <sz val="10"/>
        <color theme="1"/>
        <rFont val="Aptos Narrow"/>
        <family val="2"/>
        <scheme val="minor"/>
      </rPr>
      <t xml:space="preserve">
</t>
    </r>
  </si>
  <si>
    <r>
      <t xml:space="preserve">
</t>
    </r>
    <r>
      <rPr>
        <b/>
        <sz val="11"/>
        <color theme="1"/>
        <rFont val="Aptos Narrow"/>
        <family val="2"/>
        <scheme val="minor"/>
      </rPr>
      <t>La localidad de  Engativa</t>
    </r>
    <r>
      <rPr>
        <sz val="11"/>
        <color theme="1"/>
        <rFont val="Aptos Narrow"/>
        <family val="2"/>
        <scheme val="minor"/>
      </rPr>
      <t xml:space="preserve">   informa que  durante  los  meses de   julio, agosto y septiembre  correspondientes  al III  trimestre  no   se realizaron acuerdos de  orgranizacion con  Vendedores informales. 
</t>
    </r>
    <r>
      <rPr>
        <b/>
        <sz val="11"/>
        <color theme="1"/>
        <rFont val="Aptos Narrow"/>
        <family val="2"/>
        <scheme val="minor"/>
      </rPr>
      <t>La localidad de  San Cristobal</t>
    </r>
    <r>
      <rPr>
        <sz val="11"/>
        <color theme="1"/>
        <rFont val="Aptos Narrow"/>
        <family val="2"/>
        <scheme val="minor"/>
      </rPr>
      <t xml:space="preserve">  informa que  para  este  trimestre  no  ha  suscrito  acuerdos.
</t>
    </r>
    <r>
      <rPr>
        <b/>
        <sz val="11"/>
        <color theme="1"/>
        <rFont val="Aptos Narrow"/>
        <family val="2"/>
        <scheme val="minor"/>
      </rPr>
      <t>La localidad de Bosa</t>
    </r>
    <r>
      <rPr>
        <sz val="11"/>
        <color theme="1"/>
        <rFont val="Aptos Narrow"/>
        <family val="2"/>
        <scheme val="minor"/>
      </rPr>
      <t xml:space="preserve"> indica que  no ha suscrito acuerdo con vendedores informales  de la localidad durante los meses julio,agosto y septiembre.
</t>
    </r>
    <r>
      <rPr>
        <b/>
        <sz val="11"/>
        <color theme="1"/>
        <rFont val="Aptos Narrow"/>
        <family val="2"/>
        <scheme val="minor"/>
      </rPr>
      <t>Localidad de  Usme</t>
    </r>
    <r>
      <rPr>
        <sz val="11"/>
        <color theme="1"/>
        <rFont val="Aptos Narrow"/>
        <family val="2"/>
        <scheme val="minor"/>
      </rPr>
      <t xml:space="preserve">  indica que  no   ha  isuscrito acuerdos    y que  el proyecto  se  encuentra  en fase de  planeacion 
</t>
    </r>
    <r>
      <rPr>
        <b/>
        <sz val="11"/>
        <color theme="1"/>
        <rFont val="Aptos Narrow"/>
        <family val="2"/>
        <scheme val="minor"/>
      </rPr>
      <t>Localidad de Tunjuelito</t>
    </r>
    <r>
      <rPr>
        <sz val="11"/>
        <color theme="1"/>
        <rFont val="Aptos Narrow"/>
        <family val="2"/>
        <scheme val="minor"/>
      </rPr>
      <t xml:space="preserve">:  Indica que   no ha  suscrito  acuerdos en el periodo reportado.       
</t>
    </r>
    <r>
      <rPr>
        <b/>
        <sz val="11"/>
        <color theme="1"/>
        <rFont val="Aptos Narrow"/>
        <family val="2"/>
        <scheme val="minor"/>
      </rPr>
      <t>Localidad de Suba:</t>
    </r>
    <r>
      <rPr>
        <sz val="11"/>
        <color theme="1"/>
        <rFont val="Aptos Narrow"/>
        <family val="2"/>
        <scheme val="minor"/>
      </rPr>
      <t xml:space="preserve">  indica que Para este periodo de tiempo (julio-agosto-septiembre) la Alcaldía Local de Suba no ha generado nuevos acuerdos de organización de espacio público con las y los vendedores informales dentro de la localidad. No obstante, se continúa el sostenimiento a los tres (3) acuerdos que se mantienen vigentes (Portal Suba, Britalia y Alameda Tibabuyes).
</t>
    </r>
    <r>
      <rPr>
        <b/>
        <sz val="11"/>
        <color theme="1"/>
        <rFont val="Aptos Narrow"/>
        <family val="2"/>
        <scheme val="minor"/>
      </rPr>
      <t xml:space="preserve">Localidad de  Los  Martires </t>
    </r>
    <r>
      <rPr>
        <sz val="11"/>
        <color theme="1"/>
        <rFont val="Aptos Narrow"/>
        <family val="2"/>
        <scheme val="minor"/>
      </rPr>
      <t xml:space="preserve"> informa que  no ha  suscrito  ningun a cuerdo de  organizacion durante el periodo reportado 
Total de  acuerdos  0</t>
    </r>
  </si>
  <si>
    <r>
      <rPr>
        <b/>
        <sz val="11"/>
        <color rgb="FF000000"/>
        <rFont val="Aptos Narrow"/>
        <family val="2"/>
        <scheme val="minor"/>
      </rPr>
      <t xml:space="preserve">Territorial  </t>
    </r>
    <r>
      <rPr>
        <sz val="11"/>
        <color rgb="FF000000"/>
        <rFont val="Aptos Narrow"/>
        <family val="2"/>
        <scheme val="minor"/>
      </rPr>
      <t xml:space="preserve">Es  trasversal dada la  implementacion  realizada  de las zonas de  aglomeracion  identificadas  que permiten  la ubicacion  organizada de los  vendedores  informales. </t>
    </r>
  </si>
  <si>
    <t xml:space="preserve">Para el periodo de reporte, las alcaldías de Engativá, Bosa,  La Candelaria  y San Cristóbal mencionan que no  cuentan con acuerdos de espacio público firmados
Las alcaldías locales de Fontibón, Los Mártires, Chapinero y Puente Aranda, a la fecha de este reporte, no han realizado la entrega de esta información, a pesar de la solicitud y reiteración de la importancia en el reporte, por parte del referente de la DGDL. .
</t>
  </si>
  <si>
    <t xml:space="preserve">Territorial y Derechos Humanos. 
Este producto no se ejecutó en el 4 trimestre de la vigencia 2024, sin embargo durane la vigencia se evidenció el cumplimiento de los enfoques territorial y derechos humanos. Territorial puesto que estas actividades tienen un componente heterogeneo y derechos humanos puesto que desde las alcaldias locales se busca promover el derecho al trabajo digno. </t>
  </si>
  <si>
    <t xml:space="preserve">Territorial </t>
  </si>
  <si>
    <r>
      <t xml:space="preserve">
</t>
    </r>
    <r>
      <rPr>
        <b/>
        <sz val="10"/>
        <color theme="1"/>
        <rFont val="Aptos Narrow"/>
        <family val="2"/>
        <scheme val="minor"/>
      </rPr>
      <t>Localidad Rafael uribe Uribe:</t>
    </r>
    <r>
      <rPr>
        <sz val="10"/>
        <color theme="1"/>
        <rFont val="Aptos Narrow"/>
        <family val="2"/>
        <scheme val="minor"/>
      </rPr>
      <t xml:space="preserve"> informa que Manejo de residuos sólidos (dictada por LIME); Ruta para la Empleabilidad, habilidades duras y habilidades blandas (dictada por el IPES); Marketing Digital dictado por la Secretaría de Desarrollo Económico.;  Cuando se terminen estas capacitaciones se tiene previsto realizar cursos de MANIPULACION DE ALIMENTOS. Beneficio   por  valor de $376.000.000
</t>
    </r>
    <r>
      <rPr>
        <b/>
        <sz val="10"/>
        <color theme="1"/>
        <rFont val="Aptos Narrow"/>
        <family val="2"/>
        <scheme val="minor"/>
      </rPr>
      <t>Localidad de Puente Aranda:</t>
    </r>
    <r>
      <rPr>
        <sz val="10"/>
        <color theme="1"/>
        <rFont val="Aptos Narrow"/>
        <family val="2"/>
        <scheme val="minor"/>
      </rPr>
      <t xml:space="preserve"> indica que ejecutaron el Programa “Plante y Pa’ Lante” en la localidad, dirigida a 500 vendedores informales que participaron en el proceso de capacitación y formación. Durante este proceso, los beneficiarios desarrollaron sus planes de inversión, lo que les permitió acceder a un bono de insumos por un valor de $500.000, incluido IVA.
Esta estrategia de reactivación económica, diseñada para apoyar a los vendedores informales, se está implementando mediante entregas semanales. Los beneficiarios pueden retirar sus insumos en la comercializadora Monteverde en jornadas que se desarrollarán a lo largo del mes de julio, con un horario de atención de 9 a.m. a 5 p.m.
El programa “Plante y Pa’ Lante” no solo busca brindar apoyo financiero a los vendedores informales, sino también fomentar su capacitación y formación para fortalecer sus capacidades empresariales y mejorar su situación económica. Inversion por  valor de $250.000.000
</t>
    </r>
    <r>
      <rPr>
        <b/>
        <sz val="10"/>
        <color theme="1"/>
        <rFont val="Aptos Narrow"/>
        <family val="2"/>
        <scheme val="minor"/>
      </rPr>
      <t>Localidad de Fontibón</t>
    </r>
    <r>
      <rPr>
        <sz val="10"/>
        <color theme="1"/>
        <rFont val="Aptos Narrow"/>
        <family val="2"/>
        <scheme val="minor"/>
      </rPr>
      <t xml:space="preserve"> informa que  se realizan todos los  sabados  mercados  campesinos pero  no se invierten recursos  en esta  actividad
</t>
    </r>
    <r>
      <rPr>
        <b/>
        <sz val="10"/>
        <color theme="1"/>
        <rFont val="Aptos Narrow"/>
        <family val="2"/>
        <scheme val="minor"/>
      </rPr>
      <t>Localidad de Kennedy</t>
    </r>
    <r>
      <rPr>
        <sz val="10"/>
        <color theme="1"/>
        <rFont val="Aptos Narrow"/>
        <family val="2"/>
        <scheme val="minor"/>
      </rPr>
      <t xml:space="preserve">: Se inicia con las jornadas de sensibilización de la normatividad vigente con respecto al uso del espacio público consignado en la ley 1801 de 2016 actual Código Nacional De Seguridad Y Convivencia Ciudadana en el artículo140 “Comportamientos contrarios al cuidado e integridad del espacio público”En estas jornadas de sensibilización se les indica a los vendedores informales, la ruta del Instituto para la Economía Social – IPES, con el fin de sean caracterizados y reciban por parte de esta entidad la oferta institucional, y una vez esta entidad entregue a la Alcaldía Local de Kennedy el informe técnico en el cual se informe el resultado de la aceptación o no de la oferta por parte del vendedor, la alcaldía local, por medio de las acciones de inspección, vigilancia y control pueda recuperar los espacios públicos ocupados de manera irregular.  No  se aporta  ningun  valor
</t>
    </r>
    <r>
      <rPr>
        <b/>
        <sz val="10"/>
        <color theme="1"/>
        <rFont val="Aptos Narrow"/>
        <family val="2"/>
        <scheme val="minor"/>
      </rPr>
      <t>Localidad Santa fe:</t>
    </r>
    <r>
      <rPr>
        <sz val="10"/>
        <color theme="1"/>
        <rFont val="Aptos Narrow"/>
        <family val="2"/>
        <scheme val="minor"/>
      </rPr>
      <t xml:space="preserve"> informa que las Iniciativas en Ejecución para la Vigencia 2024
Acuerdos para promover la formalización de vendedores informales a círculos económicos productivos de la ciudad
Este programa tiene como objetivo principal facilitar la transición hacia la formalidad de 20 vendedores informales a través de un diplomado enfocado en el desarrollo de competencias empresariales. Como parte del programa, se organizará una feria en la cual los beneficiarios podrán exhibir y comercializar los productos derivados de su actividad económica, promoviendo así su integración en círculos económicos productivos.
Proyecto No. 2130
Código de Iniciativa: 37082
La Fortaleza de un Emprendedor: Donde otros ven problemas, un emprendedor ve oportunidades
Esta iniciativa busca impactar a 40 vendedores informales mediante la realización de cursos y talleres que les proporcionen conocimientos prácticos y herramientas esenciales para mejorar su desempeño laboral. Adicionalmente, los participantes recibirán apoyo en forma de insumos y materiales adaptados a las necesidades de su actividad económica, con el fin de incrementar su productividad y facilitar su acceso a nuevos mercados.
Proyecto No. 230
Código de Iniciativa: 23295
Lab.Civ. Formalización de Vendedores Informales
Mediante la implementación de talleres formativos, esta iniciativa tiene como propósito capacitar a 60 vendedores informales en competencias de mercado y administración de sus negocios. Además, se les proporcionará apoyo en insumos y capitalización, lo cual les permitirá mejorar su oferta de productos y consolidar sus emprendimientos. El enfoque integral de esta iniciativa busca no solo mejorar las habilidades de los participantes, sino también apoyar su sostenibilidad económica a largo plazo.
Proyecto No. 2130
Código de Iniciativa: 26252
De esta manera, los esfuerzos del Fondo de Desarrollo Local de Santa Fe hacia la población de vendedores informales se concretan mediante la ejecución de estas iniciativas, enmarcadas dentro de los procesos de Presupuestos Participativos. Estos programas representan una oportunidad para la transformación de la economía informal, brindando a los beneficiarios herramientas que les permiten fortalecer sus capacidades y avanzar hacia la formalización, con el objetivo de generar una economía más inclusiva y sostenible.
Valor estimado: 75.000.000
</t>
    </r>
    <r>
      <rPr>
        <b/>
        <sz val="10"/>
        <color theme="1"/>
        <rFont val="Aptos Narrow"/>
        <family val="2"/>
        <scheme val="minor"/>
      </rPr>
      <t>Localidad de Suba:</t>
    </r>
    <r>
      <rPr>
        <sz val="10"/>
        <color theme="1"/>
        <rFont val="Aptos Narrow"/>
        <family val="2"/>
        <scheme val="minor"/>
      </rPr>
      <t xml:space="preserve">  Se ha promovido la inclusión de vendedores y vendedoras en otro tipo de estrategias de empleabilidad y fortalecimiento del emprendimiento, pero no podrían homologarse a la aspiración que establece la política.
Por otro lado, al margen de estas consideraciones, cabe recalcar que la Alcaldía Local también ha mantenido los procesos de carnetización de vendedores informales tal como lo demanda el acuerdo distrital 812 de 2021. Suba ha carnetizado 635 Vendedores Informales que cuentan con HEMI, RIVI y Código QR de la Localidad de Suba, de acuerdo con las bases de datos enviadas por el Instituto para la Economía Social - IPES
 Total de estrategias de co- creacion: 11
</t>
    </r>
  </si>
  <si>
    <t>Derechos humanos: En las localidades donde se inició la implementación, se evidencia el reconocimiento de las necesidades de fortalecimiento de capacidades e inclusión de los vendedores-as informales en los circulos y eventos económicos, sociales y productivos que favorecen el desarrollo de su actividad económica, así como la inclusión en procesos de formalización, reconocimiento y dinamización de su actividad en el marco del uso efectivo y adecuado del espacio público y en el relacionamiento y posicionamiento de su actividad frente a los demas actores del espacio público.</t>
  </si>
  <si>
    <r>
      <rPr>
        <b/>
        <sz val="10"/>
        <color theme="1"/>
        <rFont val="Aptos Narrow"/>
        <family val="2"/>
        <scheme val="minor"/>
      </rPr>
      <t>Localidad  de Tunjuelito:</t>
    </r>
    <r>
      <rPr>
        <sz val="10"/>
        <color theme="1"/>
        <rFont val="Aptos Narrow"/>
        <family val="2"/>
        <scheme val="minor"/>
      </rPr>
      <t xml:space="preserve"> Informa que -realizó la Celebración del Día del Vendedor Informal: - Entrega de Chalecos a vendedores y miembros del Consejo Local de Vendedores Informales; - Entrega de Celulares (60); - Cursos de cerámica
- Cursos de marketing; - Firma de 2 acuerdos de acción colectiva; - Vuelve a sesionar el Consejo Local de Vendedores Informales. Por un valor  total de  $856.000.000
</t>
    </r>
    <r>
      <rPr>
        <b/>
        <sz val="10"/>
        <color theme="1"/>
        <rFont val="Aptos Narrow"/>
        <family val="2"/>
        <scheme val="minor"/>
      </rPr>
      <t>Localidad de San Cristobal:</t>
    </r>
    <r>
      <rPr>
        <sz val="10"/>
        <color theme="1"/>
        <rFont val="Aptos Narrow"/>
        <family val="2"/>
        <scheme val="minor"/>
      </rPr>
      <t xml:space="preserve"> Informa que Las estretegía de la alcaldia de San Cristóbal estuvo relacionada con el fortalecimiento a los 35 emprendimientos de la economía popular y las unidades productivas familiares y/o poblaciones. -IMPULSO LOCAL.Por otro lado el beneficio estuvo dirigido a las iniciativas de presupuestos participativos que cumplieran con los requisitos establecidos por el programa y a los emprendimientos de subsistencia de la economía popular con un incentivo económico como capitalización a un plan de inverión.  Ahora bien el programa de IMPULSO LOCAL no solo estuvo dirigido a los vendedores informles sino que este programa fue direcionado a la población que cumpliera con los requisitos.   Por un valor total de $157.500.000
</t>
    </r>
    <r>
      <rPr>
        <b/>
        <sz val="10"/>
        <color theme="1"/>
        <rFont val="Aptos Narrow"/>
        <family val="2"/>
        <scheme val="minor"/>
      </rPr>
      <t>Localidad de Usme:</t>
    </r>
    <r>
      <rPr>
        <sz val="10"/>
        <color theme="1"/>
        <rFont val="Aptos Narrow"/>
        <family val="2"/>
        <scheme val="minor"/>
      </rPr>
      <t xml:space="preserve"> Reaizó acciones  tales como: Formación Para La Formalización, Dotación para Concejo de
Vendedores Ambulantes, Capital Semilla, Carnetización e Identificación de Vendedores Ambulantes, Entrega de Chaleco Tipo Periodista acolchado y realizó Urbanismo Táctico como Resultado del Pacto, Festival de expresiones culturales y
deportivas de vendedores informales de la localidad de Usme y salidas recreo deportivas por un valor  total de $1.083.905.031
</t>
    </r>
    <r>
      <rPr>
        <b/>
        <sz val="10"/>
        <color theme="1"/>
        <rFont val="Aptos Narrow"/>
        <family val="2"/>
        <scheme val="minor"/>
      </rPr>
      <t>Localidad de Bosa:</t>
    </r>
    <r>
      <rPr>
        <sz val="10"/>
        <color theme="1"/>
        <rFont val="Aptos Narrow"/>
        <family val="2"/>
        <scheme val="minor"/>
      </rPr>
      <t xml:space="preserve"> Indica que  beneficio  a 9  vendedores  informales a traves del programa Impulso  local por  valor de $40.500.000
</t>
    </r>
    <r>
      <rPr>
        <b/>
        <sz val="10"/>
        <color theme="1"/>
        <rFont val="Aptos Narrow"/>
        <family val="2"/>
        <scheme val="minor"/>
      </rPr>
      <t>Localidad de los  Martires</t>
    </r>
    <r>
      <rPr>
        <sz val="10"/>
        <color theme="1"/>
        <rFont val="Aptos Narrow"/>
        <family val="2"/>
        <scheme val="minor"/>
      </rPr>
      <t xml:space="preserve">: Incia que  han realizado  estrategias  de co-creacion:
  1.Capacitación y Formación para la Formalización:
Se implementarán programas de formación y capacitación en temas como manejo de negocios, atención al cliente, y manejo financiero, con el fin de formalizar a los vendedores informales y que estos puedan acceder a oportunidades en la economía formal.
2.Acompañamiento en la Formalización: se brindará asesoría jurídica y técnica para que los vendedores informales puedan cumplir con los requisitos necesarios para la formalización de sus actividades comerciales, este trabajo viene en curso de la mano con IPES, puesto que hemos realizado jornadas de actualización de los aplicativos RIVI Y HEMI en territorio. Se ha logrado la caracterización de un porcentaje significativo de vendedores informales,  por medio de un censo que venimos trabajando hace 3 meses teniendo, como fin un diagnóstico de la población, para así ir mejorando las condiciones laborales y el acceso a beneficios sociales.
3.Innovación para la Economía Popular: Se han promoverán estrategias de innovación tecnológica y digitalización para que los vendedores informales puedan integrar herramientas tecnológicas en su labor diaria, como el uso de medios de pago electrónicos, apps para gestionar ventas, o incluso ventas en línea.
4. Organización en el Espacio Público: Se han realizado campañas con los misma comunidad para el buen uso del espacio incluyendo a Secretaria de movilidad una mayor armonización del espacio público, sin perder las oportunidades económicas para los vendedores.
5.Promoción de Ferias y Mercados Locales temporales:
La Alcaldía seguira apoyando la realización de ferias y mercados locales donde los vendedores informales, campesinos y productores locales puedan ofrecer sus productos en condiciones óptimas, fomentando el comercio local, estas ferias han incrementado la visibilidad de los productos locales y han potenciado la economía solidaria.
Para la vigencia 2024, se cuenta con $180.000.000 destinados a la implementación del proyecto 2080 donde se realizara en 6 zonas específicas diferentes   de la localidad de Los Mártires, con un enfoque en la formación y fortalecimiento de la formalización de los vendedores informales. Esto garantizará el avance de las iniciativas de innovación y la mejora de las condiciones para estos actores clave de la economía popular.
Total de estreategias de co-creacion: 19
</t>
    </r>
  </si>
  <si>
    <r>
      <t xml:space="preserve">
</t>
    </r>
    <r>
      <rPr>
        <b/>
        <sz val="11"/>
        <color theme="1"/>
        <rFont val="Aptos Narrow"/>
        <family val="2"/>
        <scheme val="minor"/>
      </rPr>
      <t>La localidad de  Engativa</t>
    </r>
    <r>
      <rPr>
        <sz val="11"/>
        <color theme="1"/>
        <rFont val="Aptos Narrow"/>
        <family val="2"/>
        <scheme val="minor"/>
      </rPr>
      <t xml:space="preserve">   informa que  durante  los  meses de   julio, agosto y septiembre  correspondientes  al III  trimestre  no  encuentra  evidencias de  haber  realizado  estrategias de  cocreacion  que  beneficen a los  vendedores  informales 
</t>
    </r>
    <r>
      <rPr>
        <b/>
        <sz val="11"/>
        <color theme="1"/>
        <rFont val="Aptos Narrow"/>
        <family val="2"/>
        <scheme val="minor"/>
      </rPr>
      <t xml:space="preserve">La localidad de  San Cristobal </t>
    </r>
    <r>
      <rPr>
        <sz val="11"/>
        <color theme="1"/>
        <rFont val="Aptos Narrow"/>
        <family val="2"/>
        <scheme val="minor"/>
      </rPr>
      <t xml:space="preserve"> indica que se  realizaron 3  espacios de  cocreacion  identifcados como:   semana de  bici, rutas  seguras, sencibilizacion a vendedores  informales  sobre  convivencia 
</t>
    </r>
    <r>
      <rPr>
        <b/>
        <sz val="11"/>
        <color theme="1"/>
        <rFont val="Aptos Narrow"/>
        <family val="2"/>
        <scheme val="minor"/>
      </rPr>
      <t xml:space="preserve">La loclaidad de  Bosa </t>
    </r>
    <r>
      <rPr>
        <sz val="11"/>
        <color theme="1"/>
        <rFont val="Aptos Narrow"/>
        <family val="2"/>
        <scheme val="minor"/>
      </rPr>
      <t xml:space="preserve"> indica que la Alcaldía Local de Bosa no ha realizado acción de innovación con vendedores informales, donde se promueva la económica popular, durante los meses de julio a septiembre de 2024.
</t>
    </r>
    <r>
      <rPr>
        <b/>
        <sz val="11"/>
        <color theme="1"/>
        <rFont val="Aptos Narrow"/>
        <family val="2"/>
        <scheme val="minor"/>
      </rPr>
      <t>Localidad de  Usme</t>
    </r>
    <r>
      <rPr>
        <sz val="11"/>
        <color theme="1"/>
        <rFont val="Aptos Narrow"/>
        <family val="2"/>
        <scheme val="minor"/>
      </rPr>
      <t xml:space="preserve">  indica que  no   ha  realizado actividades de  cocreacion  y que  el proyecto  se  encuentra  en fase de  planeacion 
</t>
    </r>
    <r>
      <rPr>
        <b/>
        <sz val="11"/>
        <color theme="1"/>
        <rFont val="Aptos Narrow"/>
        <family val="2"/>
        <scheme val="minor"/>
      </rPr>
      <t xml:space="preserve">Localidad de Tunjuelito: </t>
    </r>
    <r>
      <rPr>
        <sz val="11"/>
        <color theme="1"/>
        <rFont val="Aptos Narrow"/>
        <family val="2"/>
        <scheme val="minor"/>
      </rPr>
      <t xml:space="preserve"> Indica que  ha  relizado 6  acciones  enmaradas  en los  vendedores  informales: 
- Celebración del Día del Vendedor Informal
- Entrega de Chalecos a vendedores y miembros del Consejo Local de Vendedores Informales
- Entrega de Celulares (60)
- Cursos de cerámica
- Cursos de marketing
- Vuelve a sesionar el Consejo Local de Vendedores Informales
</t>
    </r>
    <r>
      <rPr>
        <b/>
        <sz val="11"/>
        <color theme="1"/>
        <rFont val="Aptos Narrow"/>
        <family val="2"/>
        <scheme val="minor"/>
      </rPr>
      <t xml:space="preserve">Localidad de  Suba: </t>
    </r>
    <r>
      <rPr>
        <sz val="11"/>
        <color theme="1"/>
        <rFont val="Aptos Narrow"/>
        <family val="2"/>
        <scheme val="minor"/>
      </rPr>
      <t xml:space="preserve"> incia que la Alcaldía Local de Suba no ha generado nuevas estrategias de co-creación de la Economía Popular, dentro de las cuales se involucren a las y los vendedores informales de la localidad y que sigan los lineamientos establecidos en el Plan de Acción de la Política Pública.
</t>
    </r>
    <r>
      <rPr>
        <b/>
        <sz val="11"/>
        <color theme="1"/>
        <rFont val="Aptos Narrow"/>
        <family val="2"/>
        <scheme val="minor"/>
      </rPr>
      <t xml:space="preserve">Localidad de los  Martires </t>
    </r>
    <r>
      <rPr>
        <sz val="11"/>
        <color theme="1"/>
        <rFont val="Aptos Narrow"/>
        <family val="2"/>
        <scheme val="minor"/>
      </rPr>
      <t>indica que en cuanto a las acciones de  cocreacion   han  reaizado : 
 1.Capacitación y Formación para la Formalización:
Se implementarán programas de formación y capacitación en temas como manejo de negocios, atención al cliente, y manejo financiero, con el fin de formalizar a los vendedores informales y que estos puedan acceder a oportunidades en la economía formal.
2.Acompañamiento en la Formalización: se brindará asesoría jurídica y técnica para que los vendedores informales puedan cumplir con los requisitos necesarios para la formalización de sus actividades comerciales, este trabajo viene en curso de la mano con IPES, puesto que hemos realizado jornadas de actualización de los aplicativos RIVI Y HEMI en territorio.
Se ha logrado la caracterización de un porcentaje significativo de vendedores informales,  por medio de un censo que venimos trabajando hace 3 meses teniendo, como fin un diagnóstico de la población, para así ir mejorando las condiciones laborales y el acceso a beneficios sociales.
3.Innovación para la Economía Popular: Se han promoverán estrategias de innovación tecnológica y digitalización para que los vendedores informales puedan integrar herramientas tecnológicas en su labor diaria, como el uso de medios de pago electrónicos, apps para gestionar ventas, o incluso ventas en línea.
4. Organización en el Espacio Público: Se han realizado campañas con los misma comunidad para el buen uso del espacio incluyendo a Secretaria de movilidad una mayor armonización del espacio público, sin perder las oportunidades económicas para los vendedores.
5.Promoción de Ferias y Mercados Locales temporales:
La Alcaldía seguira apoyando la realización de ferias y mercados locales donde los vendedores informales, campesinos y productores locales puedan ofrecer sus productos en condiciones óptimas, fomentando el comercio local, estas ferias han incrementado la visibilidad de los productos locales y han potenciado la economía solidaria.
Para la vigencia 2024, se cuenta con 175.000.000 millones de pesos destinados a la implementación del proyecto 2080 donde se realizara en 6 zonas específicas diferentes   de la localidad de Los Mártires, con un enfoque en la formación y fortalecimiento de la formalización de los vendedores informales. Esto garantizará el avance de las iniciativas de innovación y la mejora de las condiciones para estos actores clave de la economía popular.
Total de acciones 14</t>
    </r>
  </si>
  <si>
    <r>
      <rPr>
        <b/>
        <sz val="11"/>
        <color rgb="FF000000"/>
        <rFont val="Aptos Narrow"/>
        <family val="2"/>
        <scheme val="minor"/>
      </rPr>
      <t xml:space="preserve">Derechos  humanos: </t>
    </r>
    <r>
      <rPr>
        <sz val="11"/>
        <color rgb="FF000000"/>
        <rFont val="Aptos Narrow"/>
        <family val="2"/>
        <scheme val="minor"/>
      </rPr>
      <t>es  trasversal  en todas las  atenciones que se  realizan  desde el  FDL   brindando beneficios, en donde se repeta  la  dignidad humana, el derecho al trabajo de  cada uno de los  ciudadanos  que   tienen ventas  informales</t>
    </r>
  </si>
  <si>
    <t xml:space="preserve"> Para el periodo de reporte, las localidades de Bosa, Engativá y La Candelaria no reportaron estrategias de co-creación.
San Cristobal reportó 1 estrategia de co-creación, de la siguente manera: 
 "Para el producto de Estrategia de Co-Creación de la Economia Popular, la presente Administración de la Alcaldía Local de San Cristóbal, está realizando diversas acciones  correspondientes a la creación de la Mesa de Economía  Popular con los vendedores y vendedoras informales de la localidad Cuarta. Siguiendo los lineamientos del Acuerdo Distrital 896 de 2023, por medio el cual se institucionaliza el Sistema de representación y participación de Vendedores informales a través del Consejo Distrital y Consejo local de vendedoras y vendedores informales y se dictan otras disposiciones. Las acciones correspondientes fueron:
1.  Invitar a un número  determinado de vendedoras y vendedores informales de la localidad cuarta a participar, junto con las diferentes instancias de participación, entre ellas al Consejo Local de Participación, representada por los diferentes consejeros. 
 2. La primera reunión se realizó el día 5 de noviembre de 2024, en las instalaciones de la Alcaldía Local de San Cristóbal, con el ánimo de crear  a corto plazo la Mesa de Economia Popular en la localidad cuarta de San Cristóbal, con la asistencia de 16 organizaciones. 
3. La segunda reunión de vendedoras y vendedores informales, fue el día 12 de noviembre del presente año 2024, con la asistencia de 16 organizaciones que representanlas diferentes instancias del Consejo Local de Planeación y vendedoras y vendedores  informales, cuyo proposito era de escuchar las inquietudes en la instalación de la mesa de economia popular. 
4.  El día 20 de noviembre del 2024 , se convoca a reunión con la asistencia de 15 organizaciones , para ultimar los detalles de la próxima reunión que tenía como proposito la instalación de la mesa de economía popular.
5. EL día 22 de noviembre de  2024, siendo las 2.30 pm,  se instala oficialmente en el auditorio de la Alcaldía Local de San Cristóbal, la Mesa de Economía Popular, con la asistencia de 239 participantes. 
Las alcaldías locales que no reportaron información para este periodo son Fontibón y Los Mártires.</t>
  </si>
  <si>
    <t xml:space="preserve">Territorial y Derechos Humanos. 
Territorial: dado que los espacios de cocreación de la localidad de San Cristobal buscan fortalecer la participación de acuerdo con las particularidades de este territorio.  
Derechos humanos: dado que se busca el derecho al trabajo digno así como otros derechos como la participación. </t>
  </si>
  <si>
    <t>El cumplimiento de este producto se dio con la expedición del decreto 493 de 2023 por parte del DADEP, en el cual se incluyeron las ventas informales en el marco regulatorio para el aprovechamiento económico del espacio público.  Resultado  y actividad Decreto 493 de 2023 (Por medio del cual se reglamenta la administración y el aprovechamiento económico del espacio público en el Distrito Capital y se dictan otras disposiciones) octubre 26 de 2023</t>
  </si>
  <si>
    <t xml:space="preserve">Derechos Humanos: La inclusion en e decreto de las ventas informales  como una de las actividades de aprovechamiento económico permitidas en el espacio público, representan una garantia para la pobacion vulnerable que  se encuentra en los y las vendedoras informales de la ciudad en la medida que no solamente reconoce esta actividad (superando miradas y represivas)sino que permite su reglamentacion garantizando que la misma se pueda desarrollar conforme a la normatividad vigente respecto al espacio publico de la ciudad </t>
  </si>
  <si>
    <t>Departamento Administrativo de la Defensoria del Espacio Público</t>
  </si>
  <si>
    <t>Subdirección de Gestión Inmobiliaria</t>
  </si>
  <si>
    <t>Para este producto, se dispone de un documento técnico titulado Lineamientos para autorizar transitoriamente actividades de aprovechamiento en Plazas de Mercado y Alternativas Comerciales (puntos comerciales, puntos de encuentro, quioscos, mobiliarios semiestacionarios, ferias institucionales, emprendimiento social y plazas de mercado). Este documento se encuentra en conformidad con lo establecido en el Decreto 315 de 2024, el cual establece los espacios públicos viables para la actividad de ventas informales, proporcionando lineamientos claros sobre las zonas habilitadas para estas actividades.
El objetivo principal es regular el uso del espacio público, lo cual es esencial para organizar la economía popular y promover la consolidación y el funcionamiento de las zonas de colaboración de economía popular. Así mismo, se definen los espacios públicos viables para las actividades de ventas informales, proporcionando lineamientos claros sobre las zonas habilitadas para estas actividades.</t>
  </si>
  <si>
    <t>El IPES ha implementado los enfoques poblacional/territorial en la regulación del uso del espacio público, con el objetivo de permitir que los vendedores informales puedan satisfacer sus necesidades económicas, teniendo en cuenta las características específicas del territorio en el que ejercen sus ventas. Este enfoque se alinea con lo establecido en la Política Pública y el Decreto 315 de 2024.
Para ello, se ha elaborado el documento técnico titulado Lineamientos para autorizar transitoriamente actividades de aprovechamiento en Plazas de Mercado y Alternativas Comerciales (puntos comerciales, puntos de encuentro, quioscos, mobiliarios semiestacionarios, ferias institucionales, emprendimiento social y plazas de mercado). Este documento se ajusta a lo dispuesto por el Decreto 315 de 2024, el cual establece los criterios y condiciones para definir los espacios públicos viables para las actividades de ventas informales, proporcionando directrices claras sobre las zonas habilitadas para dichas actividades.
El objetivo principal es regular el uso del espacio público para organizar la economía popular y fomentar la consolidación y el funcionamiento de zonas de colaboración en la economía popular. Esto se logra mediante la identificación y habilitación de espacios adecuados para el ejercicio de actividades comerciales informales, asegurando que se realicen de manera ordenada y conforme al marco normativo, facilitando su integración sostenible en el entorno urbano.</t>
  </si>
  <si>
    <t xml:space="preserve">Sobre este producto y antes de la firma de los documentos de la Política, la Secretaría de Seguridad solicitó que, dada la fecha de aprobación de la política, para este producto no se planificara meta para el 2023. No obstante lo solicitado, quedó programada la meta para ese año. 
Por lo anterior, el reporte que se presenta corresponde a las gestiones adelantadas en relación con la actividad planificada, pero que se ejecutaron sin consideración al cumplimiento numérico de la meta que quedó registrada.
El 16 de junio de 2023 en la localidad de Santa Fé se llevó a cabo un re-encuentro con los lideres, lideresas y consejeros de los vendedores informales de San Victorino.
En cualquier caso, se reitera que por solicitud de la SDSCJ, la meta para el año 2023 habia quedado en 0. </t>
  </si>
  <si>
    <t xml:space="preserve">Enfoques: Dado el impacto de los vendedores informales en el barrio San Victorino (Localidad de Mártires), se trabajó una actividad que permitiera hacer memoria del manual de convivencia implementado en dicha zona, en años anteriores. Se ha tenido un enfoque territorial especialmente focalizado en la zona dada la complejidad del fenómeno de vendedores informales que se presenta allí hace bastante tiempo. </t>
  </si>
  <si>
    <t>Se realizó un recorrido de reconocimiento en el sector de San Vixtorino y cuatro entrevistas con vendedores informales para recolectar información sobre la evolución histórica del oficio de vendedor informal en el sector y la percepción de los diferentes gobiernos distritales.</t>
  </si>
  <si>
    <t>Enfoque territorial: desde un enfoque del territorio se han considerado actores principales en lo concerniente a vendedores informales  con el fin de propiciar un acercamiento a la población acertada. Durante el primer trimesrtre se abordaron vendedores informales de San Victorino, dado el impacto que puedan generar a la ciudad y al mismo comercio del sector.</t>
  </si>
  <si>
    <t xml:space="preserve">A corte 15 de Octubre de 2024 se han abordado 136 vendedoras y vendedores informales de las localidades de Kennedy, Suba, Santa Fe y Ciudad Bolivar; en socialización del Código Nacional de Seguridad y Convivencia Ciudadana - CNSCC art 140, art 33 y generalidades, Uso del Espacio Público y Territorio  </t>
  </si>
  <si>
    <t>Enfoque de Derechos: Las socializaciones buscan orientar el proceso de desarrollo humano en el que se basa el CNSCC propendiendo por la autorregulación, corresponsabilidad y solidaridad entre los habitantes de la ciudad, así se busca fortalecer la confianza en el territorio
Enfoque territorial: Desde un enfoque del territorio se han considerado actores principales en lo concerniente a vendedores informales  con el fin de propiciar un acercamiento a la población.</t>
  </si>
  <si>
    <t>Para el reporte, se realizaron las siguientes actividades:
Localidad de Bosa:
- 16/10/2024: Se desarrolló la formación 28 vendedores(as) informales, funcionarios de alcaldía local e IPES (Instituto para la Economía Social) en CNSCC y convivencia en el espacio público con el fin de prevenir comportamientos contrarios a la convivencia por parte de vendedores(as) informales en la localidad de Bosa.
- 18/11/2024: Se desarrolló la formación de 30 vendedores(as) informales y vecinos del barrio San Antonio en CNSCC y convivencia en el espacio público con el fin de prevenir comportamientos contrarios a la convivencia por parte de vendedores(as) informales en la localidad de Bosa. Además de concertar acuerdos de elección de liderazgos para que la comunicación y las decisiones de organizaciones de los puestos informales se lleven de manera más ágil. 
Localidad de Ciudad Bolivar:
- 23/10/2024: Se realiza una socializacion acerca del CNSCC, realizando enfasis en el espacio publico y como ellos y ellas son actores determinantes en la construccion de convivencias. Se contó con la asistencia de 15 personas.
Localidad de Los Mártires:
- 07/10/2024: Se presenta la estrategia "Convivencia para la Vida" a liderazgos de vendedores informales de Galería Plaza España, con la intención de abrir un proceso de fortalecimiento y generación de acuerdos, se contó con la asistencia de 7 personas.
- 30//10/2024: Se realiza encuentro de identificación de necesidades de convivencia con los consejeros del Consejo Local de Vendedores Informales de Los Mártires. Se contó con la asistencia de 7 consejeros locales.
Localidad de Puente Aranda:
-16/12/2024: Se realiza encuentro con el Consejo local. Se dialoga sobre el CNSCC y el uso del Espacio Publico apoyada del referente de Espacio Público de la Alcaldia local de Puente Aranda. Se contó con la asistencia de 7 consejeros locales.</t>
  </si>
  <si>
    <t>Este proceso, busca promover polifonías territoriales a través del diálogo sobre convivencias pacíficas y disfrutables en Bogotá, basadas en la ética ciudadana y el ejercicio corresponsable de derechos, mediante procesos pedagógicos dinámicos que generen común-unidad. Lo anterior, a partir del conocimiento de códigos normativos y necesarios para mantener convivencias pacíficas y disfrutables en entornos comunitarios, con enfoque diferencial y acorde a condiciones ambientales y emocionales de las personas.</t>
  </si>
  <si>
    <t xml:space="preserve">Territorial ;Diferencial </t>
  </si>
  <si>
    <t>Subsecretaría de Acceso a la Justicia</t>
  </si>
  <si>
    <t>Desde el Instituto para la Economía Social IPES, cuenta con la Guía para el Fortalecimiento de Competencias Ciudadanas para Vendedoras y Vendedores Informales en el Espacio Público de Bogotá. Este documento tiene como objetivo sensibilizar a la población dedicada a las ventas informales, mediante un proceso liderado por el grupo de gestores locales, psicólogos y trabajadores sociales, quienes serán responsables de socializar la guía a través de un folleto informativo. 
El propósito de esta guía es mejorar la convivencia y el uso responsable del espacio público en Bogotá, especialmente entre los vendedores informales. Para lograrlo, se propone generar un proceso de socialización que fomente la apropiación del espacio público y promueva el respeto mutuo entre los vendedores y otros actores. Esta meta se alcanzará mediante el fortalecimiento de competencias ciudadanas, que incluirá capacitación en principios fundamentales de convivencia, así como en los derechos y deberes ciudadanos. El objetivo es que los vendedores comprendan su rol dentro de la comunidad y contribuyan a una convivencia armónica.
Mediante la socialización se busca encontrar un equilibrio entre la actividad económica representada por el comercio informal y la organización del espacio público, sin que se vean afectados la seguridad, el orden público ni el bienestar general. Se pretende que los vendedores hagan un uso adecuado del espacio, evitando obstrucciones o conflictos, y promoviendo la sostenibilidad del entorno. Además, la capacitación los sensibilizará sobre la importancia de respetar las normas y colaborar con las autoridades locales.
El proceso de socialización será fundamental para involucrar a los vendedores informales en la construcción de una Bogotá más inclusiva, segura y ordenada, promoviendo una cultura de diálogo y entendimiento. De esta forma, se garantizará que sus necesidades sean escuchadas y consideradas en las políticas públicas.</t>
  </si>
  <si>
    <t>Enfoque de Derechos: El IPES promueve la igualdad y garantía de los derechos de los vendedores informales, asegurando la reparación en casos de vulneración.
En este contexto, se implementa la Guía para el Fortalecimiento de Competencias Ciudadanas, cuyo objetivo es sensibilizar a los vendedores informales sobre el uso responsable del espacio público y fomentar la convivencia armónica. A través de gestores locales, psicólogos y trabajadores sociales, se socializará la guía, promoviendo el respeto mutuo y el cumplimiento de normas.
La capacitación fortalecerá competencias en convivencia y derechos ciudadanos, buscando equilibrar la actividad económica del comercio informal con la organización del espacio público, sin afectar la seguridad y el orden. Esto contribuirá a una Bogotá más inclusiva y ordenada, asegurando que las necesidades de los vendedores sean consideradas en las políticas públicas.</t>
  </si>
  <si>
    <t>Durante el primer trimestre la Subdirección de Formación y Empleabilidad centralizo sus esfuerzos en el avance del producto No. 1.2.3</t>
  </si>
  <si>
    <t>Durante el segundo trimestre la Subdirección de Formación y Empleabilidad centralizo sus esfuerzos en el avance del producto No. 1.2.3</t>
  </si>
  <si>
    <t xml:space="preserve">Durante este período, se llevó a cabo una capacitación dirigida a los consejeros distritales de vendedores de la economía informal. La formación se centró en la metodología de marco lógico, mediante la identificación de problemáticas a través de un árbol de problemas, con el fin de detectar las necesidades de esta población. 
La Subdirección de Formación y Empleabilidad, al finalizar la capacitación, recopila resultados que servirán como insumos para desarrollar un plan de acción que aborde eficazmente sus inquietudes, teniendo en cuenta el contexto y las experiencias de los consejeros. Este enfoque busca fomentar un entorno participativo, justo y equitativo, generando un impacto positivo en la vida de esta población y contribuyendo a su desarrollo y proyecto de vida.
En el tercer trimestre se focalizo los talleres en: Marco Lógico con una participación de 15 consejeros participantes:
Enfoque de Género
6 Hombres
9 Mujeres
</t>
  </si>
  <si>
    <t xml:space="preserve">La Subdirección de Formación y Empleabilidad (SFE) también diseña e implementa sus rutas de formación Integral de acuerdo con un enfoque diferencial, con aquellas personas que poseen características particulares garantizando la inclusión sin impedimento de género, edad, personas con discapacidad, realidad socioeconómica y situaciones que generan discriminación y segregación Esto, con el objetivo de mejorar sus competencias y aptitudes y facilitando la apuesta de su liderazgo al rol de consejeros Distritales.
Para fortalecer la asistencia y participación se utilizan varios medios de comunicación, entre ellos: convocatoria a través de los líderes de consejeros distritales, llamadas telefónicas a los usuarios caracterizados y difusión a través de grupos de WhatsApp de consejeros.
A estas formaciones acceden los consejeros distritales y locales sin restricción por su condición física, discapacidad, orientación sexual, edad, grupo étnico, víctima del conflicto armado, desplazamiento, entre otros.
</t>
  </si>
  <si>
    <t>Durante el este trimestre la Subdirección de Formación y Empleabilidad centralizo sus esfuerzos en el avance del producto No. 1.2.3  y 1.2.4</t>
  </si>
  <si>
    <t>Poblacional - Diferencial</t>
  </si>
  <si>
    <t>Subdirección de Formación y empleabilidad</t>
  </si>
  <si>
    <t xml:space="preserve">Las asociaciones de vendedores informales son clave para la organización y representación de este sector, ofreciendo un espacio de apoyo colectivo y defensa de derechos. Además, estas asociaciones promueven la cooperación entre sus miembros, facilitando la creación de redes de apoyo, la gestión de recursos colectivos y el desarrollo de proyectos en común.
Durante el primer trimestre la Subdirección de Formación y Empleabilidad adelantó la Ruta de Formación en Manipulación de Alimentos, combinada con módulos transversales en cultura ciudadana, habilidades blandas, educación financiera, educación ambiental y alfabetización digital, que potencia el desarrollo integral de los vendedores, en la cual participó un representante de la asociación Asoco San Victorino.
A nivel personal y familiar, esta capacitación mejora la calidad de los productos que ofrecen y aumenta su competitividad. En el ámbito comunitario, fomenta la salud pública y el bienestar colectivo, mientras que, como organización, fortalece la cohesión interna y mejora su sostenibilidad, contribuyendo a una mayor integración en la economía formal y al desarrollo urbano responsable.
Durante el Primer trimestre se formaron vendedores de la economía informal vinculados a una (1) asociación:
* Asoco San Victorino
</t>
  </si>
  <si>
    <t>La formación y capacitación para los miembros de las asociaciones de vendedores informales en Bogotá se ofrece bajo un enfoque diferencial poblacional, garantizando la inclusión de todos, sin exclusión por razón de género, edad, origen, o situación socioeconómica. Este enfoque asegura que cada persona, independientemente de sus condiciones o contextos, tenga acceso a las mismas oportunidades de aprendizaje y crecimiento, adaptando los contenidos para responder a sus necesidades particulares. De esta manera, se promueve la igualdad de oportunidades, fomentando el desarrollo personal, familiar y organizacional, y fortaleciendo el tejido social y económico de la ciudad.</t>
  </si>
  <si>
    <t xml:space="preserve">Las asociaciones de vendedores informales en Bogotá son esenciales para la mejora de las condiciones laborales y el empoderamiento de sus miembros. Durante el segundo trimestre la Subdirección de formación y empleabilidad desarrolló la Ruta de Formación Integral en marketing digital, junto con módulos transversales en cultura ciudadana, habilidades blandas, educación financiera, educación ambiental y alfabetización digital, les brinda herramientas clave para adaptarse al mercado actual, en la cual participó un representante de la Asociación de Vendedores para Todos.
Esta capacitación impacta positivamente en el ámbito personal y familiar, al contribuir en el aumento de sus ventas. En el nivel comunitario, promueve una oferta más organizada y accesible, mientras que, como organización, fortalece la cohesión interna y la proyección de los vendedores hacia la formalización, mejorando su capacidad para competir en el entorno digital y local.
Durante el segundo trimestre se formaron vendedores de la economía informal vinculados a una (1) asociación:
* Asociación de Vendedores para todos
</t>
  </si>
  <si>
    <t xml:space="preserve">* Asociación de Vendedores ASOTIB de la localidad de Kennedy, con 4 representantes es crucial para mejorar las condiciones laborales y empoderar a sus miembros, ante los espacios de participación de la población vendedora informal. En pro del desarrollo productivo de la cuidad. 
Durante el segundo trimestre, la Subdirección de Formación y Empleabilidad implementó la Ruta de Formación Integral en marketing digital, que incluyó módulos transversales en cultura ciudadana, habilidades blandas, alfabetización digital y educación financiera entre otras, con el propósito de cualificar de manera integral a la población sujeto de atención.
El impacto de esta formación es positivo a nivel personal, al contribuir al aumento de sus ventas, a nivel comunitario porque promueve el desarrollo de su entorno, fortalece una oferta más organizada y accesible. Además, refuerza la cohesión interna de la organización y facilita la proyección de los vendedores hacia la formalización, mejorando así su capacidad para competir en el mercado distrital
</t>
  </si>
  <si>
    <t xml:space="preserve">La formación y capacitación para los miembros de las asociaciones de vendedores informales en Bogotá se ofrece bajo un enfoque diferencial poblacional, garantizando la inclusión de todos, sin exclusión por razón de género, edad, origen, o situación socioeconómica. Este enfoque asegura que cada persona, independientemente de sus condiciones o contextos, tenga acceso a las mismas oportunidades de aprendizaje y crecimiento, adaptando los contenidos para responder a sus necesidades particulares. De esta manera, se promueve la igualdad de oportunidades, fomentando el desarrollo personal, familiar y organizacional, y fortaleciendo el tejido social y económico de la ciudad.
Los programas se diseñan específicamente para adaptarse a las necesidades de la población sujeto de atención, además, se fomentan espacios de participación, construcción colectiva de conocimiento, diálogo de saberes, entre otros. 
Por último, este enfoque inclusivo y adaptado fortalece el tejido social y económico de Bogotá. Al empoderar a los vendedores informales, se contribuye a la formalización de sus actividades, lo que resulta en un entorno comercial más organizado y accesible. Así, se fomenta un desarrollo sostenible que beneficia no solo a los vendedores, sino también a sus familias y comunidades, promoviendo un impacto positivo en la economía local y de ciudad.
</t>
  </si>
  <si>
    <t>Las asociaciones de vendedores informales en Bogotá son esenciales para la mejora de las condiciones laborales y el empoderamiento de sus miembros.
 Durante el cuarto trimestre la Subdirección de formación y empleabilidad desarrolló la Ruta de Formación Integral a la Asociación de Vendedores y Asociación AVISA 38 en Marketing Digital y Manipulación de Alimentos, junto con módulos transversales en Cultura Ciudadana, Habilidades Blandas, Educación Financiera, Educación Ambiental y Alfabetización digital. Brindándole herramientas clave para adaptarse al mercado actual, en la cual participó un representante de la Asociación de Vendedores para Todos.
Esta capacitación impacta positivamente en el ámbito personal y familiar, al contribuir en el aumento de sus ventas. En el nivel comunitario, promueve una oferta más organizada y accesible, mientras que, como organización, fortalece la cohesión interna y la proyección de los vendedores hacia la formalización, mejorando su capacidad para competir en el entorno digital y local.
Durante el cuarto trimestre se formaron vendedores de la economía informal vinculados a dos (2) asociaciones:
* Asociación de Vendedores
* Asociación AVISA 38</t>
  </si>
  <si>
    <t xml:space="preserve">La estrategia incluye la creación de un minisite especializado en la web del IPES, que funcionará como repositorio de información y contenido pedagógico. Este sitio albergará comunicados de prensa, videos, podcasts, entrevistas y productos de interés en esta población, así como contenido digital en redes sociales como Facebook, X, y se apoyará también con cartillas físicas y WhatsApp para la difusión.
Igualmente, desde el IPES se diseñó una estrategia de comunicación para la socialización de la oferta institucional para la población vendedora informal, la cual está sustentada en la creación de publicidad pedagógica y de sensibilización para visibilizar los servicios que ofrece la entidad, y cómo estos se logran articular desde las diferentes Alcaldías Locales. </t>
  </si>
  <si>
    <t>Según el CONPES 32 y la política pública sobre derechos humanos, garantizar a losvendedores informales de Bogotá este acceso no solo implica mejorar su calidad devida, sino también asegurar su dignidad y el ejercicio pleno de sus derechos. Estoimplica desarrollar propuestas de comunicación continua para la socialización de laoferta institucional, formación y apoyo social, asegurando un mínimo vital. Además, esfundamental brindarles espacios seguros para ejercer su actividad económica,integrando sus derechos a la vida y seguridad laboral.</t>
  </si>
  <si>
    <t>Durante el cuarto trimestre de 2023 no se llevaron a cabo espacios presenciales de caracterización de jóvenes vendedores informales a través del Índice de Vulnerabilidad Juvenil para el acceso a servicios de la Subdirección para la Juventud, debido a la necesidad de organizar adecuadamente la logística y los procedimientos para estos espacios. Por lo tanto, se plantea realizar estas jornadas durante el primer trimestre de la siguiente vigencia.</t>
  </si>
  <si>
    <t>Enfoque poblacional diferencial: Desde la Subdirección para la Juventud, se realizará el abordaje a la población juvenil de acuerdo a sus características propias, intereses y particularidades, eliminando barreras en el acceso a la oferta pública.
Enfoque territorial: Desde la Subdirección para la Juventud, se tiene en cuenta la cobertura en las diversas localidades del distrito para la oferta institucional y de servicios, reduciendo las brechas de exclusion por razones geo-espaciales.</t>
  </si>
  <si>
    <t xml:space="preserve">Para el trimestre reportado, no se ha registrado avance en la implementación del producto debido a la falta de comunicación con el IPES, entidad corresponsable según la ficha técnica, encargada de proporcionar la base de datos de los jóvenes vendedores informales para su participación en los espacios de caracterización. Se envió un correo a la entidad el 7 de julio sin obtener respuesta. Además, desde la Dirección de Análisis y Diseño Estratégico de la SDIS se intentó contactar a los enlaces de la Política Pública del IPES los días 13 y 21 de agosto, sin éxito. Por lo tanto, el avance cuantitativo del producto es  0%. </t>
  </si>
  <si>
    <t>No se reportan enfoques debido a que no hay avance en la implementación del producto.</t>
  </si>
  <si>
    <t>Para el tercer trimestre de 2024 no se registró avance en la implementación del producto. Sin embargo, se llevaron a cabo acciones como la reunión de articulación entre el IPES y la SDIS el 4 de octubre de 2024, donde se establecieron los siguientes compromisos: cumplir con la ficha técnica del producto 3.1.4 y asegurar la corresponsabilidad del IPES, específicamente proporcionando la información y las bases de datos de los vendedores informales (jóvenes entre 14 y 18 años) identificados en las jornadas de caracterización desarrolladas por el IPES. Asimismo, se acordó que el IPES invitará a la Subdirección de Juventud a dichas jornadas para trabajar de manera articulada en la implementación del producto. El 18 de octubre se envió un oficio al IPES para formalizar esta solicitud y, actualmente, estamos a la espera de la información para continuar con la implementación de la estrategia correspondiente.</t>
  </si>
  <si>
    <t>Durante el cuarto trimestre de 2024, se llevaron a cabo dos espacios de caracterización y socialización de la oferta institucional de la Subdirección para la Juventud, en el marco del producto en las ferias organizadas por el IPES.
Primer espacio: Alameda Vicachá, en San Victorino, el 17 de diciembre.
Segundo espacio: Portal Suba, el 20 de diciembre.
Durante estos espacios, se visitaron los diferentes estantes de venta, identificando a los jóvenes presentes y presentándoles los servicios ofrecidos por la Subdirección para la Juventud. Se brindaron explicaciones detalladas sobre los procedimientos, los requisitos y se entregó toda la información necesaria. Adicionalmente, se llevó a cabo la recopilación de datos de los asistentes para fortalecer el proceso de caracterización.
Gestión y articulación interinstitucional durante la vigencia 2024:
A pesar del rezago en la meta planteada, debido a la complejidad de los procesos de articulación entre la SDIS y el IPES, se logró avanzar mediante diversas reuniones que establecieron bases sólidas para la implementación del producto:
- Reunión del 4 de octubre: Se llevó a cabo un primer acercamiento al producto, donde se estableció un plan de trabajo con dos ejes principales:
1. Envío de la base de datos de jóvenes vendedores informales caracterizados por el IPES a la SDIS para su articulación en los procesos de socialización y caracterización. La SDIS realizó la solicitud mediante dos oficios.
2. Participación de la SDIS en las ferias organizadas por el IPES, permitiendo la implementación del producto en territorio.
-Reunión del 6 de noviembre: Se presentó la naturaleza de los servicios de la Subdirección para la Juventud al IPES y se trabajó en la construcción del proceso de articulación.
Reunión del 9 de diciembre: Realizada en las instalaciones del IPES, donde se definió la hoja de ruta para la participación de la Subdirección en dos ferias navideñas con jóvenes vendedores informales, con el objetivo de implementar el producto. Como acciones de mejora para superar el rezago, se acordó programar una reunión a comienzos de 2025 para planear las jornadas pendientes, con el compromiso de realizar una por localidad durante el año y así subsanar el rezago. En dicha reunión se establecieron los siguientes compromisos por parte de las dos entidades: 
1. Creación de una mesa de trabajo entre el IPES y la SDIS para la formulación del acuerdo de confidencialidad entre ambas entidades. 
2. Activar rutas de las entidades para suscribir un acuerdo de intercambio de información que permita la implementación del producto de la Subdirección de Juventud.
3. Generar articulaciones entre las áreas implementadoras de las entidades para generar espacios de caracterización de jóvenes vendedores/as informales.
Vale la pena mencionar que la ficha técnica del producto indica que el IPES deberá entregar a la Secretaría de Integración Social las bases de datos de los/as jóvenes vendedores/as informales. Por esta razón es fundamental el avance en términos del acuerdo de intercambio de información mencionado entre las entidades.
En cumplimiento de los compromisos asumidos por la SDIS, específicamente desde la DADE, se avanzó en la construcción del acuerdo de intercambio de información. Como parte de este proceso, el 12 de diciembre se remitieron el procedimiento, el formato del acuerdo y el anexo técnico implementado en la SDIS, con el propósito de suscribirlo con el IPES. Estas acciones responden al compromiso establecido en la última reunión realizada.</t>
  </si>
  <si>
    <t>Enfoque Diferencial - Poblacional: Desde la Subdirección para la Juventud se desarrollan actividades específicas dirigidas a jóvenes vendedores informales, considerando sus características particulares, así como sus expectativas e intereses. Estas acciones están orientadas a ofrecer y socializar servicios que fortalezcan sus capacidades y habilidades, al tiempo que promuevan opciones de formación, vinculación productiva y un uso adecuado del tiempo libre.
Durante las dos jornadas realizadas, se atendió a un total de 25 jóvenes vendedores informales:
17 en la localidad de Los Mártires, en San Victorino.
8 en la localidad de Suba.
Del total de asistentes, 14 eran mujeres y 11 hombres.</t>
  </si>
  <si>
    <t>Poblacional, diferencial</t>
  </si>
  <si>
    <t>Secretaría Distrital de Integración Social</t>
  </si>
  <si>
    <t>Subdirección para la Juventud</t>
  </si>
  <si>
    <t>HeMi (Herramienta misional) es el sistema de información para registrar los datos de identificación y caracterización de las personas y unidades de negocio atendidas por la entidad en cumplimiento de su función misional. A su vez permite realizar una Identificación y caracterización socio-económica de la persona y de la actividad económica actual, tener un historial único de atenciones y servicios y llevar un seguimiento al plan de desarrollo mediante el seguimiento a la estructura misional correspondiente (Proyecto / Metas por proyecto / Ofertas de Servicio)
Para el mejoramiento y actualización de la herramienta se realizaron 4 acciones concretas:
1. Adición de campos nuevos en la consulta de Listados por ODS e implementación de alerta de actualización de datos 
2. Se ajustó la lógica asociada a la asignación de localidad RIVI (Registro individual de vendedores informales) de acuerdo a la Resolución 0245 de 2022, lo que impactó el modo en que se muestra la consulta pública de beneficiario y se actualizó consulta pública de beneficiario: Cambio de texto NO RIVI y lenguaje inclusivo.
3. Actualización Formulario Formación y generación de listados de transferencias para cachivacheros.
4. Inclusión en HEMI de nuevos tableros de control implementados en Power BI y mejoras en la Base de Datos SQL server</t>
  </si>
  <si>
    <t>Derechos Humanos: Las actividades adelantadas para el fortalecimiento de la herramienta HEMI promuevenla mejora en la captura de informacion de la poblacion atendida a fin de contar con datos confiables que permitan identificar la condicion y situaciones de vulnerabilidad de los y las vendedoras informales de manera que accedan a la oferta institucional mas adecuada para garantizar derechos fundamentales y se generen insumos para la generacion de nuevas ofertas</t>
  </si>
  <si>
    <t>Nuevo formulario implementando en HEMI que permite la generación de códigos QR por criterios como:
cédula, localidad, oferta de servicio o archivo excel con listado de cédulas.
Esta es una funcionalidad interna y disponible para el rol de la Subdirección de Gestión de Redes e Informalidad que tenga como responsabilidad generar estos códigos con el fin de entregarlos a las respectivas alcaldías locales quienes se encargan de emitir carnet de identificación a sus vendedores informales.
Este formulario optimiza el procedimiento involucrado en dar respuesta a solicitudes de códigos QR de las alcaldías locales que podían tardar en responderse horas o más de un día y que usando este nuevo formulario se generan en minutos.</t>
  </si>
  <si>
    <t xml:space="preserve">Enfoque de Derechos Humanos
En un esfuerzo por mejorar las condiciones de los vendedores informales y fortalecer la economía social, la Oficina Asesora de Comunicaciones ha diseñado una estrategia de comunicación para los años 2024-2027. Este plan busca visibilizar y difundir la oferta institucional del Instituto para la Economía Social (IPES), garantizando que los vendedores informales conozcan los programas y servicios diseñados para su desarrollo. 
Sobre la base de caracterización realizada en el proceso de participación en 2022 y 2023 se tomó como punto de partida para la realización de la estrategia y las acciones que combina los medios digitales y tradicionales en varias fases, con una proyección a largo plazo. 
De acuerdo con las encuestas realizadas, se ha identificado el perfil demográfico de los vendedores informales. El mayor grupo objetivo, con un 46%, corresponde a personas entre 40 y 59 años, seguido por un 24% de individuos entre 27 y 39 años, mientras que el 20% tiene 60 años o más. Los jóvenes, entre los 18 y 26 años representan solo el 8,7%, y un 1,3% se encuentran en otros rangos de edad. 
En términos socioeconómicos, el 55% de los vendedores informales pertenece al estrato dos, el 22% al estrato uno, y el 17% al estrato tres, con un 6% en otros estratos. Esto demuestra una concentración en los niveles bajos y medios de la estructura social, lo que sugiere la necesidad de enfoques comunicacionales inclusivos y accesibles, con el interés de fortalecer los espacios de garantías de Derechos Humanos y el cómo a partir de estas caracterizaciones se fomenta la identificación de cuál es la realidad socio - económica de los vendedores y vendendoras informales, fomentando una generación de visualización de sus derechos y el cómo institucionalmente se logran fortalecer y garantizar. </t>
  </si>
  <si>
    <t>Implementación de nuevo formulario público para inscripción a cursos de SFE.
Este formulario se accede desde el portal del IPES y permite el registro de la inscripción de ciudadanos interesados en acceder a la oferta de formación de la entidad.
Funcionamiento:
-Al ingresar el documento de identificación, el sistema valida si corresponde a un beneficiario ya registrado en HEMI o si es un ciudadano externo.
-Se solicitan datos de contacto.
-Se especifica el interés en formación o en talleres de orientación para el empleo. Si el ciudadano selecciona formación debe especificar el curso de su interés.
Se puede acceder al formulario acá: https://hemi.ipes.gov.co/publica/inscripcion-cursos
Desde su implementación, en promedio se reciben 140 inscripciones mensuales.</t>
  </si>
  <si>
    <t xml:space="preserve">Enfoque de Derechos Humanos
En un esfuerzo por mejorar las condiciones de los vendedores informales y fortalecer la economía social, la Oficina Asesora de Comunicaciones ha diseñado una estrategia de comunicación para los años 2024-2027. Este plan busca visibilizar y difundir la oferta institucional del Instituto para la Economía Social (IPES), garantizando que los vendedores informales conozcan los programas y servicios diseñados para su desarrollo. 
Sobre la base de caracterización realizada en el proceso de participación en 2022 y 2023 se tomó como punto de partida para la realización de la estrategia y las acciones que combina los medios digitales y tradicionales en varias fases, con una proyección a largo plazo. 
De acuerdo con las encuestas realizadas, se ha identificado el perfil demográfico de los vendedores informales. El mayor grupo objetivo, con un 46%, corresponde a personas entre 40 y 59 años, seguido por un 24% de individuos entre 27 y 39 años, mientras que el 20% tiene 60 años o más. Los jóvenes, entre los 18 y 26 años representan solo el 8,7%, y un 1,3% se encuentran en otros rangos de edad. 
En términos socioeconómicos, el 55% de los vendedores informales pertenece al estrato dos, el 22% al estrato uno, y el 17% al estrato tres, con un 6% en otros estratos. Esto demuestra una concentración en los niveles bajos y medios de la estructura social, lo que sugiere la necesidad de enfoques comunicacionales inclusivos y accesibles.  , con el interés de fortalecer los espacios de garantías de Derechos Humanos y el cómo a partir de estas caracterizaciones se fomenta la identificación de cuál es la realidad socio - económica de los vendedores y vendendoras informales, fomentando una generación de visualización de sus derechos y el cómo institucionalmente se logran fortalecer y garantizar. </t>
  </si>
  <si>
    <t>Subdirección de Diseño y Análisis Estratégico</t>
  </si>
  <si>
    <t>Para el corte de marzo 31  de 2024 correspondientes al primer semestre de este año dichas tareas no estaban incluidas en el Plan de Acción de la Oficina Asesora de Comunicaciones, razón por la cual no hay avance alguno para losperiodos señalados. Fue solo hasta el 29 de agosto del presente año, cuando se diola discusión y revisión del Plan de Acción de cada una de las dependencias delInstituto cuando se incluyó, en la versión final del Plan de Acción de la OAC esta tarea,fijándose un porcentaje del 30% como meta. No existe una línea base.</t>
  </si>
  <si>
    <t xml:space="preserve">No se implementa el Enfoque de Derechos Humanos, dado que, no se realizó avance en el desarrollo del producto
</t>
  </si>
  <si>
    <t>Para el corte de junio 30  de 2024 correspondientes al primer semestre de este año dichas tareas no estaban incluidas en el Plan de Acción de la OficinaAsesora de Comunicaciones, razón por la cual no hay avance alguno para losperiodos señalados. Fue solo hasta el 29 de agosto del presente año, cuando se diola discusión y revisión del Plan de Acción de cada una de las dependencias delInstituto cuando se incluyó, en la versión final del Plan de Acción de la OAC esta tarea,fijándose un porcentaje del 30% como meta. No existe una línea base.</t>
  </si>
  <si>
    <t>No se implementa el Enfoque de Derechos Humanos, dado que, no se realizó avance en el desarrollo del producto</t>
  </si>
  <si>
    <t>En un esfuerzo por mejorar las condiciones de los vendedores informales y fortalecer la economía social, la Oficina Asesora de Comunicación ha diseñado una estrategia de comunicación para los años 2024-2027. Este plan busca visibilizar y difundir la oferta institucional del Instituto para la Economía Social (IPES) a este sector, garantizando que los vendedores informales conozcan los  programas y servicios diseñados para su desarrollo. 
Sobre la base de caracterización realizada en el proceso de participación en 2022 y 2023 se toma como punto de partida para la realización de la estrategia y las acciones  que combina  medios digitales y tradicionales en varias fases, con una proyección a largo plazo.
Caracterización de los Vendedores Informales 
De acuerdo con las encuestas realizadas, se ha identificado el perfil demográfico de los vendedores informales. El mayor grupo objetivo, con un 46%, corresponde a personas entre 40 y 59 años, seguido por un 24% de individuos entre 27 y 39 años, mientras que el 20% tiene 60 años o más. Los jóvenes entre 18 y 26 años representan solo el 8,7%, y un 1,3% pertenece a otros grupos de edad.
En términos socioeconómicos, el 55% de los vendedores informales pertenece al estrato dos, el 22% al estrato uno, y el 17% al estrato tres, con un 6% en otros estratos. Esto demuestra una concentración en los niveles bajos y medios de la estructura social, lo que sugiere la necesidad de enfoques comunicacionales inclusivos y accesibles.
2. Análisis del Mercado y Tipos de Venta 
Los productos más comercializados entre los vendedores informales incluyen alimentos preparados, confitería, prendas de vestir, cigarrillos y bebidas calientes. Este panorama de productos prioritarios es clave para focalizar la comunicación sobre la oferta institucional en estos sectores, permitiendo adaptar los mensajes y estrategias a sus necesidades específicas.
3. Estrategia de Comunicación para 2024-2027
 La Oficina Asesora de Comunicación ha recibido la responsabilidad de fortalecer la gestión y comunicación de la oferta institucional dirigida a los vendedores informales en el marco del Plan de Acción 2024-2027. La estrategia incluye la creación de un minisite especializado en la web del IPES, que funcionará como repositorio de información y contenido pedagógico. Este sitio albergará comunicados de prensa, videos, podcasts, entrevistas y productos de interés en esta población, así como contenido digital en redes sociales como Facebook, X, y se apoyará también con cartillas físicas y WhatsApp para la difusión.
Desglose del Plan Estratégico:
2024 (30%) Formulación de la estrategia y creación de productos audiovisuales.
2025 (30%) Difusión de la oferta institucional en 6 localidades.
2026 (25%) Extensión de la difusión a 12 localidades.
2027 (15%) Cobertura total de la estrategia, alcanzando 19 localidades.
El plan de comunicación en alianza con las oficinas de comunicaciones  de las alcaldías locales, asegura el éxito ya que  la sinergia  propone el fortalecimiento  de la economía social y mejora las condiciones de vida de los beneficiarios de este sector.</t>
  </si>
  <si>
    <t>Oficina Asesora de Comunicaciones</t>
  </si>
  <si>
    <t>En cumplimiento a este producto se realizaron dos acciones concretas: 
1. Firma del memorando de entendimiento entre el Instituto para la Economía Social y el International Rescue Committee inc. comité internacional de rescate, cuyo objeto es “que el IPES e IRC de manera colaborativa, emprendan una línea de acción común como aliados con el fin de aunar esfuerzos institucionales y aprovechar los recursos humanos, materiales y tecnológicos de los que disponen, para la atención de vendedores informales de comunidades vulnerables y migrantes en la ciudad de Bogotá”.
2. Gestión de alianza con la Agencia de Cooperación Internacional de Corea (KOICA) orientada a desarrollar las capacidades institucionales en el sector de desarrollo económico a través de la formación del recurso humano, el mejoramiento de los procesos de planeación estratégica, la innovación pública y el emprendimiento social con miras a mejorar la calidad de vida de la población vulnerable de Bogotá con los siguientes objetivos: 
(i) Mejorar la capacidad de planificación de los profesionales del IPES 
(ii)Promover la gestión del conocimiento y la innovación pública para desarrollar acuerdos y políticas públicas enfocadas a fortalecer el ecosistema que rodea a la economía social. 
(iii) Aplicar metodologías y herramientas de innovación pública que permitan una amplia participación de diversos actores en la construcción de alternativas viables y sostenibles.</t>
  </si>
  <si>
    <t xml:space="preserve">Derechos Humanos: Las acciones para la generacion de alianzas internacionales adelantadas en este periodo, promueven la gestion de recursos y estrategias para atender poblacion vulnerable de vendedoras y vendedores informales con el fin de mejorar su calidad de vida, y en paralelo ayudar a la disminución en las brechas de desigualdad y discriminación, implementando acciones afirmativas atendiendo a los factores diferenciales de personas, grupos y comunidades que son vendedores y vendedoras informales en la ciudad. </t>
  </si>
  <si>
    <t xml:space="preserve">Durante este primer trimestre se desarrolló el proceso de planeación para la creación de acciones para generar alianzas internacionales para promover la economía popular. En donde se plantearon discusiones referentes a los posibles aliados estratégicos a nivel internacional para apoyar de forma estratégicamente los programas del IPES encaminados al fortalecimiento de la economía popular y la participación en ella de los vendedores y vendedores informales.  </t>
  </si>
  <si>
    <t xml:space="preserve">Con la implementación del enfoque de Derechos Humanos en este producto, se consolida la busqueda de acciones, con el objetivo de generar alianzas internacionales para promover la economía popular, y en paralelo ayudar a la disminución en las brechas de desigualdad y discriminación, implementando acciones afirmativas atendiendo a los factores diferenciales de personas, grupos y comunidades que son vendedores y vendedoras informales en la ciudad. </t>
  </si>
  <si>
    <t xml:space="preserve">
Se revisó y aprobó un acuerdo de cooperación con Fundación Acción Contra el Hambre, para fortalecer y promover la economía popular, mediante la articulación interinstitucional para la vinculación de los vendedores y vendedoras informales en proyectos Distritales que ayuden a mejorar la calidad de vida ellos. </t>
  </si>
  <si>
    <t xml:space="preserve">Durante el tercer trimestre se desarrolló una alianza estratégica en el IPES y la empresa Vanti Gas Natural, con el objetivo de Impactar positivamente el sector gastronómico, a través del apoyo y promoción de la economía popular de las plazas de mercado de la ciudad de Bogotá, a través del programa de Acción Social de Vanti, Gastronomía Para Avanzar. En este contexto, la empresa Vanti está apoyando diferentes acciones lideradas por el IPES, no solo para la instalación y mejoras en la prestación del servicio de gas natural en las plazas de mercado, sino también con el desarrollo de diferentes actividades de acción social que promueven la formación, el equipamiento y el turismo gastronómico en estos importantes espacios de la ciudad. </t>
  </si>
  <si>
    <t xml:space="preserve">Con la implementación del enfoque de Derechos Humanos en este producto, se consolida la alianza entre el IPES y la empresa Vanti Gas Natural para la creación de acciones para fortalecer la economía popular en las plazas de mercado, con el objetivo de ayudar en la disminución de las brechas de desigualdad y discriminación, implementando acciones afirmativas (formación y fomento de turismo) atendiendo a los factores diferenciales de personas, grupos y comunidades que son vendedores y vendedoras informales en la ciudad y que trabajan en las plazas del mercado, y son el pilar fundamental de la economía popular. </t>
  </si>
  <si>
    <t xml:space="preserve">Subdirección de Diseño y Análisis Estratégico </t>
  </si>
  <si>
    <t>Para el segundo trimestre la SAF cuenta con una proyeccion de  36 millones de pesos  con destino a  contrato por prestacion de servicios a fin de  iniciar el diagnostico  de la estructura organizacional actual y proyectar la necesidad presupuestal  y de recurso humano para dar inicio al estudio de cargas laborales y modernizacion de la planta de acuerdo a recursos aprobados por Hacienda. Por lo anterior para el tercer trimestre se dara inicio al desarrollo   de  los estudios previos en la etapa precontractual para definir el perfil requerido y demas requisitos definidos</t>
  </si>
  <si>
    <t xml:space="preserve">Teniendo en cuenta que la politica publica incluye enfoque de derechos humanos, estos serán relacionados a partir de promover acciones y orientar recursos económicos para superar las desigualdades, se ha determinado que  desde la SAF que para el desarrollo de la actividad el perfil definido  sera una mujer de sexo femenino profesional en el campo. En este sentido se evidenciara´ la inclusion y la igualdad de genero en los procesos internos  de contratacion de la entidad a partir del sigiente reporte (tercer trimestre)
</t>
  </si>
  <si>
    <t>Para el tercer trimestre se han adelantado las siguientes actividades:
Se solicitó la inclusión de la línea en el PAA a fin de realizar el proceso de contratacion de la profesional a cargo de ejecutar las actividades mencionadas a continuacion: 
CPS 920 PRESTACIÓN DE SERVICIOS PROFESIONALES ESPECIALIZADO PARA REALIZAR LOS ESTUDIOS TÉCNICOS PARA EL FORTALECIMIENTO DE LA ESTRUCTURA, LA MODENIZACIÓN Y AMPLIACIÓN DE LA PLANTA DE PERSONAL DEL INSTITUTO PARA LA ECONOMÍA SOCIAL - IPES, EN ALINEACIÓN CON EL PLAN DE DESARROLLO DISTRITAL 2024 – 2027 Y DAR CUMPLIMIENTO A  LA NORMATIVIDAD VIGENTE EN ESTE TEMA.</t>
  </si>
  <si>
    <t>Se implementa un enfoque de derechos humanos en este producto, a partir del objeto y el objetivo a nivel contractual de la persona que será contratada, dado que esta tendrá que fomentar la disminución en las brechas de desigualdad y discriminación, implementando acciones afirmativas atendiendo a los factores diferenciales de personas, grupos y comunidades que se articulan a la misionalidad institucional del IPES.</t>
  </si>
  <si>
    <t xml:space="preserve">Para el cuarto trimestre se han adelantado las siguientes actividades:
Se realizó el proceso de selección de la profesional  de acuerdo a la necesidad de la entidad  
Se solicitó autorización de Director para el para el proceso de contratación,y se remite para expedición del CDP
El  18 de enero se suscribio acta de inicio a fin de ejecutar las actividades correspondientes al fortalecimiento de la estructura, la modernización y ampliación de la planta de personal del instituto para la economía social - IPES contrato N°. 671 de 2024. valor del contrato 36.000.000,00
Durante el cuarto trsimesre se ha ejecutado  el  40%  correspondiente a $ 14,400,000 y se ejecutaron las siguientes actividades: Diagrama de GANNT modernizacion IPES, estrategias fase de planeacion, asistencia a reuniones con los asesores de direccion,. Las evidencias de estas actividades se encuentran en el siguiente drive https://drive.google.com/drive/folders/1RVjlDdQ33bK8rXkAUbqbrYyhkBfZsx77
</t>
  </si>
  <si>
    <t>Subdirección Administrativa y Financiera
Subdirección de Diseño y Análisis Estratégico</t>
  </si>
  <si>
    <t>NOTA DE LA SECRETARÍA TÉCNICA:
EL DECRETO 493 DE 2023 RELACIONADO POR DADEP EN EL PRODUCTO EN EL 2023, FUE DEROGADO POR EL ART. 50, DECRETO DISTRITAL 315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</si>
</sst>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 mmmm\ yyyy"/>
  </numFmts>
  <fonts count="24" x14ac:knownFonts="1">
    <font>
      <sz val="11"/>
      <color theme="1"/>
      <name val="Aptos Narrow"/>
      <family val="2"/>
      <scheme val="minor"/>
    </font>
    <font>
      <b/>
      <sz val="18"/>
      <color theme="1"/>
      <name val="Aptos Narrow"/>
      <family val="2"/>
      <scheme val="minor"/>
    </font>
    <font>
      <sz val="10"/>
      <name val="Arial"/>
      <family val="2"/>
    </font>
    <font>
      <b/>
      <sz val="16"/>
      <name val="Arial"/>
      <family val="2"/>
    </font>
    <font>
      <b/>
      <sz val="12"/>
      <name val="Arial"/>
      <family val="2"/>
    </font>
    <font>
      <b/>
      <sz val="12"/>
      <name val="Arial Narrow"/>
      <family val="2"/>
    </font>
    <font>
      <b/>
      <sz val="11"/>
      <name val="Aptos Narrow"/>
      <family val="2"/>
      <scheme val="minor"/>
    </font>
    <font>
      <b/>
      <sz val="10"/>
      <name val="Aptos Narrow"/>
      <family val="2"/>
      <scheme val="minor"/>
    </font>
    <font>
      <sz val="11"/>
      <color theme="1"/>
      <name val="Candara"/>
      <family val="2"/>
    </font>
    <font>
      <b/>
      <sz val="11"/>
      <color theme="1"/>
      <name val="Candara"/>
      <family val="2"/>
    </font>
    <font>
      <sz val="11"/>
      <color rgb="FF000000"/>
      <name val="Candara"/>
      <family val="2"/>
    </font>
    <font>
      <b/>
      <sz val="11"/>
      <color rgb="FF000000"/>
      <name val="Candara"/>
      <family val="2"/>
    </font>
    <font>
      <sz val="12"/>
      <color theme="1"/>
      <name val="Arial Narrow"/>
      <family val="2"/>
    </font>
    <font>
      <sz val="11"/>
      <color theme="1"/>
      <name val="Calibri"/>
      <family val="2"/>
    </font>
    <font>
      <sz val="11"/>
      <color rgb="FF000000"/>
      <name val="Calibri"/>
      <family val="2"/>
    </font>
    <font>
      <sz val="11"/>
      <name val="Aptos Narrow"/>
      <family val="2"/>
      <scheme val="minor"/>
    </font>
    <font>
      <sz val="11"/>
      <color rgb="FF000000"/>
      <name val="Aptos Narrow"/>
      <family val="2"/>
      <scheme val="minor"/>
    </font>
    <font>
      <sz val="10"/>
      <color theme="1"/>
      <name val="Aptos Narrow"/>
      <family val="2"/>
      <scheme val="minor"/>
    </font>
    <font>
      <b/>
      <sz val="10"/>
      <color theme="1"/>
      <name val="Aptos Narrow"/>
      <family val="2"/>
      <scheme val="minor"/>
    </font>
    <font>
      <b/>
      <sz val="11"/>
      <color theme="1"/>
      <name val="Aptos Narrow"/>
      <family val="2"/>
      <scheme val="minor"/>
    </font>
    <font>
      <b/>
      <sz val="11"/>
      <color rgb="FF000000"/>
      <name val="Aptos Narrow"/>
      <family val="2"/>
      <scheme val="minor"/>
    </font>
    <font>
      <sz val="12"/>
      <color rgb="FF000000"/>
      <name val="Arial"/>
      <family val="2"/>
    </font>
    <font>
      <b/>
      <sz val="9"/>
      <color rgb="FF000000"/>
      <name val="Tahoma"/>
      <family val="2"/>
    </font>
    <font>
      <sz val="9"/>
      <color rgb="FF000000"/>
      <name val="Tahoma"/>
      <family val="2"/>
    </font>
  </fonts>
  <fills count="12">
    <fill>
      <patternFill patternType="none"/>
    </fill>
    <fill>
      <patternFill patternType="gray125"/>
    </fill>
    <fill>
      <patternFill patternType="solid">
        <fgColor theme="0" tint="-0.34998626667073579"/>
        <bgColor indexed="64"/>
      </patternFill>
    </fill>
    <fill>
      <patternFill patternType="solid">
        <fgColor theme="4"/>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theme="4"/>
        <bgColor theme="4"/>
      </patternFill>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theme="1"/>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s>
  <cellStyleXfs count="2">
    <xf numFmtId="0" fontId="0" fillId="0" borderId="0"/>
    <xf numFmtId="0" fontId="2" fillId="0" borderId="0"/>
  </cellStyleXfs>
  <cellXfs count="85">
    <xf numFmtId="0" fontId="0" fillId="0" borderId="0" xfId="0"/>
    <xf numFmtId="0" fontId="1" fillId="2" borderId="0" xfId="0" applyFont="1" applyFill="1" applyAlignment="1">
      <alignment horizontal="center" vertical="center"/>
    </xf>
    <xf numFmtId="0" fontId="0" fillId="2" borderId="0" xfId="0" applyFill="1"/>
    <xf numFmtId="0" fontId="0" fillId="2" borderId="0" xfId="0" applyFill="1" applyAlignment="1">
      <alignment horizontal="left" vertical="top" wrapText="1"/>
    </xf>
    <xf numFmtId="0" fontId="0" fillId="2" borderId="0" xfId="0" applyFill="1" applyAlignment="1">
      <alignment horizontal="center"/>
    </xf>
    <xf numFmtId="14" fontId="3" fillId="3" borderId="1" xfId="1" applyNumberFormat="1" applyFont="1" applyFill="1" applyBorder="1" applyAlignment="1">
      <alignment horizontal="center" vertical="center" wrapText="1"/>
    </xf>
    <xf numFmtId="14" fontId="3" fillId="3" borderId="2" xfId="1" applyNumberFormat="1" applyFont="1" applyFill="1" applyBorder="1" applyAlignment="1">
      <alignment horizontal="center" vertical="center" wrapText="1"/>
    </xf>
    <xf numFmtId="14" fontId="3" fillId="3" borderId="3" xfId="1" applyNumberFormat="1" applyFont="1" applyFill="1" applyBorder="1" applyAlignment="1">
      <alignment horizontal="center" vertical="center" wrapText="1"/>
    </xf>
    <xf numFmtId="14" fontId="3" fillId="4" borderId="5" xfId="1" applyNumberFormat="1" applyFont="1" applyFill="1" applyBorder="1" applyAlignment="1">
      <alignment horizontal="center" vertical="center"/>
    </xf>
    <xf numFmtId="14" fontId="3" fillId="3" borderId="6" xfId="1" applyNumberFormat="1" applyFont="1" applyFill="1" applyBorder="1" applyAlignment="1">
      <alignment horizontal="center" vertical="center" wrapText="1"/>
    </xf>
    <xf numFmtId="14" fontId="3" fillId="3" borderId="0" xfId="1" applyNumberFormat="1" applyFont="1" applyFill="1" applyAlignment="1">
      <alignment horizontal="center" vertical="center" wrapText="1"/>
    </xf>
    <xf numFmtId="14" fontId="3" fillId="3" borderId="7" xfId="1" applyNumberFormat="1" applyFont="1" applyFill="1" applyBorder="1" applyAlignment="1">
      <alignment horizontal="center" vertical="center" wrapText="1"/>
    </xf>
    <xf numFmtId="1" fontId="4" fillId="4" borderId="8" xfId="1" applyNumberFormat="1" applyFont="1" applyFill="1" applyBorder="1" applyAlignment="1">
      <alignment horizontal="center" vertical="center" wrapText="1"/>
    </xf>
    <xf numFmtId="1" fontId="4" fillId="4" borderId="9" xfId="1" applyNumberFormat="1" applyFont="1" applyFill="1" applyBorder="1" applyAlignment="1">
      <alignment horizontal="center" vertical="center" wrapText="1"/>
    </xf>
    <xf numFmtId="1" fontId="4" fillId="4" borderId="10" xfId="1" applyNumberFormat="1" applyFont="1" applyFill="1" applyBorder="1" applyAlignment="1">
      <alignment horizontal="center" vertical="center" wrapText="1"/>
    </xf>
    <xf numFmtId="14" fontId="3" fillId="3" borderId="4" xfId="1" applyNumberFormat="1" applyFont="1" applyFill="1" applyBorder="1" applyAlignment="1">
      <alignment horizontal="center" vertical="center" wrapText="1"/>
    </xf>
    <xf numFmtId="14" fontId="3" fillId="3" borderId="5" xfId="1" applyNumberFormat="1" applyFont="1" applyFill="1" applyBorder="1" applyAlignment="1">
      <alignment horizontal="center" vertical="center" wrapText="1"/>
    </xf>
    <xf numFmtId="14" fontId="3" fillId="3" borderId="11" xfId="1" applyNumberFormat="1" applyFont="1" applyFill="1" applyBorder="1" applyAlignment="1">
      <alignment horizontal="center" vertical="center" wrapText="1"/>
    </xf>
    <xf numFmtId="14" fontId="4" fillId="4" borderId="1" xfId="1" applyNumberFormat="1" applyFont="1" applyFill="1" applyBorder="1" applyAlignment="1">
      <alignment horizontal="center" vertical="center" wrapText="1"/>
    </xf>
    <xf numFmtId="14" fontId="4" fillId="4" borderId="3" xfId="1" applyNumberFormat="1" applyFont="1" applyFill="1" applyBorder="1" applyAlignment="1">
      <alignment horizontal="center" vertical="center" wrapText="1"/>
    </xf>
    <xf numFmtId="0" fontId="5" fillId="6" borderId="12" xfId="1" applyFont="1" applyFill="1" applyBorder="1" applyAlignment="1">
      <alignment horizontal="center" vertical="center"/>
    </xf>
    <xf numFmtId="0" fontId="5" fillId="6" borderId="13" xfId="1"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6" fillId="7" borderId="15"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16" xfId="0" applyFont="1" applyFill="1" applyBorder="1" applyAlignment="1">
      <alignment horizontal="left" vertical="top" wrapText="1"/>
    </xf>
    <xf numFmtId="0" fontId="7" fillId="8" borderId="3" xfId="0" applyFont="1" applyFill="1" applyBorder="1" applyAlignment="1">
      <alignment horizontal="center" vertical="center" wrapText="1"/>
    </xf>
    <xf numFmtId="0" fontId="5" fillId="6" borderId="17" xfId="1" applyFont="1" applyFill="1" applyBorder="1" applyAlignment="1">
      <alignment horizontal="center" vertical="center"/>
    </xf>
    <xf numFmtId="0" fontId="5" fillId="6" borderId="18" xfId="1" applyFont="1" applyFill="1" applyBorder="1" applyAlignment="1">
      <alignment horizontal="center" vertical="center" wrapText="1"/>
    </xf>
    <xf numFmtId="0" fontId="0" fillId="0" borderId="6" xfId="0" applyBorder="1" applyAlignment="1">
      <alignment vertical="top"/>
    </xf>
    <xf numFmtId="164" fontId="6" fillId="0" borderId="7" xfId="0" applyNumberFormat="1" applyFont="1" applyBorder="1" applyAlignment="1">
      <alignment horizontal="center" vertical="top" wrapText="1"/>
    </xf>
    <xf numFmtId="0" fontId="0" fillId="0" borderId="0" xfId="0" applyAlignment="1">
      <alignment vertical="top"/>
    </xf>
    <xf numFmtId="0" fontId="0" fillId="0" borderId="0" xfId="0" applyAlignment="1">
      <alignment horizontal="left" vertical="top" wrapText="1"/>
    </xf>
    <xf numFmtId="0" fontId="0" fillId="0" borderId="0" xfId="0" applyAlignment="1">
      <alignment vertical="top" wrapText="1"/>
    </xf>
    <xf numFmtId="0" fontId="8" fillId="9" borderId="0" xfId="0" applyFont="1" applyFill="1" applyAlignment="1">
      <alignment horizontal="left" vertical="top" wrapText="1"/>
    </xf>
    <xf numFmtId="0" fontId="10" fillId="9" borderId="0" xfId="0" applyFont="1" applyFill="1" applyAlignment="1">
      <alignment horizontal="left" vertical="top" wrapText="1"/>
    </xf>
    <xf numFmtId="0" fontId="8" fillId="9" borderId="0" xfId="0" applyFont="1" applyFill="1" applyAlignment="1">
      <alignment vertical="top" wrapText="1"/>
    </xf>
    <xf numFmtId="0" fontId="10" fillId="0" borderId="0" xfId="0" applyFont="1" applyAlignment="1">
      <alignment horizontal="center" vertical="top" wrapText="1"/>
    </xf>
    <xf numFmtId="0" fontId="10" fillId="0" borderId="19" xfId="0" applyFont="1" applyBorder="1" applyAlignment="1">
      <alignment horizontal="left" vertical="top" wrapText="1"/>
    </xf>
    <xf numFmtId="0" fontId="12" fillId="0" borderId="20" xfId="1" applyFont="1" applyBorder="1" applyAlignment="1">
      <alignment horizontal="center" vertical="top" wrapText="1"/>
    </xf>
    <xf numFmtId="0" fontId="12" fillId="0" borderId="20" xfId="1" applyFont="1" applyBorder="1" applyAlignment="1">
      <alignment vertical="top" wrapText="1"/>
    </xf>
    <xf numFmtId="0" fontId="0" fillId="2" borderId="0" xfId="0" applyFill="1" applyAlignment="1">
      <alignment vertical="top"/>
    </xf>
    <xf numFmtId="0" fontId="8" fillId="9" borderId="19" xfId="0" applyFont="1" applyFill="1" applyBorder="1" applyAlignment="1">
      <alignment vertical="top" wrapText="1"/>
    </xf>
    <xf numFmtId="0" fontId="13" fillId="9" borderId="19" xfId="0" applyFont="1" applyFill="1" applyBorder="1" applyAlignment="1">
      <alignment horizontal="left" vertical="top" wrapText="1"/>
    </xf>
    <xf numFmtId="0" fontId="10" fillId="9" borderId="19" xfId="0" applyFont="1" applyFill="1" applyBorder="1" applyAlignment="1">
      <alignment vertical="top" wrapText="1"/>
    </xf>
    <xf numFmtId="0" fontId="8" fillId="0" borderId="19" xfId="0" applyFont="1" applyBorder="1" applyAlignment="1">
      <alignment vertical="top" wrapText="1"/>
    </xf>
    <xf numFmtId="0" fontId="12" fillId="0" borderId="20" xfId="0" applyFont="1" applyBorder="1" applyAlignment="1">
      <alignment horizontal="center" vertical="top" wrapText="1"/>
    </xf>
    <xf numFmtId="0" fontId="0" fillId="9" borderId="6" xfId="0" applyFill="1" applyBorder="1" applyAlignment="1">
      <alignment vertical="top"/>
    </xf>
    <xf numFmtId="0" fontId="0" fillId="9" borderId="7" xfId="0" applyFill="1" applyBorder="1" applyAlignment="1">
      <alignment vertical="top"/>
    </xf>
    <xf numFmtId="0" fontId="12" fillId="0" borderId="21" xfId="0" applyFont="1" applyBorder="1" applyAlignment="1">
      <alignment vertical="top" wrapText="1"/>
    </xf>
    <xf numFmtId="0" fontId="12" fillId="0" borderId="21" xfId="0" applyFont="1" applyBorder="1" applyAlignment="1">
      <alignment horizontal="left" vertical="top" wrapText="1"/>
    </xf>
    <xf numFmtId="0" fontId="12" fillId="0" borderId="20" xfId="0" applyFont="1" applyBorder="1" applyAlignment="1">
      <alignment vertical="top" wrapText="1"/>
    </xf>
    <xf numFmtId="0" fontId="0" fillId="9" borderId="0" xfId="0" applyFill="1" applyAlignment="1">
      <alignment vertical="top"/>
    </xf>
    <xf numFmtId="0" fontId="0" fillId="9" borderId="0" xfId="0" applyFill="1" applyAlignment="1">
      <alignment vertical="top" wrapText="1"/>
    </xf>
    <xf numFmtId="0" fontId="14" fillId="9" borderId="19" xfId="0" applyFont="1" applyFill="1" applyBorder="1" applyAlignment="1">
      <alignment horizontal="left" vertical="top" wrapText="1"/>
    </xf>
    <xf numFmtId="0" fontId="15" fillId="0" borderId="0" xfId="0" applyFont="1" applyAlignment="1">
      <alignment vertical="top" wrapText="1"/>
    </xf>
    <xf numFmtId="0" fontId="15" fillId="9" borderId="0" xfId="0" applyFont="1" applyFill="1" applyAlignment="1">
      <alignment vertical="top" wrapText="1"/>
    </xf>
    <xf numFmtId="0" fontId="0" fillId="9" borderId="6" xfId="0" applyFill="1" applyBorder="1" applyAlignment="1">
      <alignment vertical="top" wrapText="1"/>
    </xf>
    <xf numFmtId="0" fontId="0" fillId="9" borderId="7" xfId="0" applyFill="1" applyBorder="1" applyAlignment="1">
      <alignment vertical="top" wrapText="1"/>
    </xf>
    <xf numFmtId="3" fontId="12" fillId="0" borderId="20" xfId="0" applyNumberFormat="1" applyFont="1" applyBorder="1" applyAlignment="1">
      <alignment horizontal="center" vertical="top" wrapText="1"/>
    </xf>
    <xf numFmtId="0" fontId="16" fillId="9" borderId="20" xfId="0" applyFont="1" applyFill="1" applyBorder="1" applyAlignment="1">
      <alignment horizontal="center" vertical="top" wrapText="1"/>
    </xf>
    <xf numFmtId="0" fontId="0" fillId="9" borderId="6" xfId="0" applyFill="1" applyBorder="1" applyAlignment="1">
      <alignment horizontal="left" vertical="top" wrapText="1"/>
    </xf>
    <xf numFmtId="0" fontId="17" fillId="9" borderId="6" xfId="0" applyFont="1" applyFill="1" applyBorder="1" applyAlignment="1">
      <alignment horizontal="left" vertical="top" wrapText="1"/>
    </xf>
    <xf numFmtId="0" fontId="17" fillId="9" borderId="0" xfId="0" applyFont="1" applyFill="1" applyAlignment="1">
      <alignment horizontal="left" vertical="top" wrapText="1"/>
    </xf>
    <xf numFmtId="0" fontId="16" fillId="9" borderId="7" xfId="0" applyFont="1" applyFill="1" applyBorder="1" applyAlignment="1">
      <alignment vertical="top" wrapText="1"/>
    </xf>
    <xf numFmtId="0" fontId="0" fillId="9" borderId="7" xfId="0" applyFill="1" applyBorder="1" applyAlignment="1">
      <alignment horizontal="center" vertical="top" wrapText="1"/>
    </xf>
    <xf numFmtId="0" fontId="12" fillId="0" borderId="20" xfId="1" applyFont="1" applyBorder="1" applyAlignment="1">
      <alignment horizontal="left" vertical="top" wrapText="1"/>
    </xf>
    <xf numFmtId="0" fontId="0" fillId="9" borderId="0" xfId="0" applyFill="1" applyAlignment="1">
      <alignment horizontal="left" vertical="top" wrapText="1"/>
    </xf>
    <xf numFmtId="0" fontId="16" fillId="0" borderId="22" xfId="0" applyFont="1" applyBorder="1" applyAlignment="1">
      <alignment horizontal="left" vertical="top" wrapText="1"/>
    </xf>
    <xf numFmtId="0" fontId="0" fillId="10" borderId="0" xfId="0" applyFill="1" applyAlignment="1">
      <alignment horizontal="left" vertical="top" wrapText="1"/>
    </xf>
    <xf numFmtId="0" fontId="0" fillId="11" borderId="0" xfId="0" applyFill="1" applyAlignment="1">
      <alignment vertical="top" wrapText="1"/>
    </xf>
    <xf numFmtId="0" fontId="0" fillId="9" borderId="7" xfId="0" applyFill="1" applyBorder="1" applyAlignment="1">
      <alignment horizontal="left" vertical="top" wrapText="1"/>
    </xf>
    <xf numFmtId="0" fontId="21" fillId="9" borderId="0" xfId="0" applyFont="1" applyFill="1" applyAlignment="1">
      <alignment horizontal="justify" vertical="top"/>
    </xf>
    <xf numFmtId="0" fontId="21" fillId="9" borderId="0" xfId="0" applyFont="1" applyFill="1" applyAlignment="1">
      <alignment vertical="top" wrapText="1"/>
    </xf>
    <xf numFmtId="0" fontId="0" fillId="0" borderId="3" xfId="0" applyBorder="1" applyAlignment="1">
      <alignment horizontal="left" vertical="top" wrapText="1"/>
    </xf>
    <xf numFmtId="0" fontId="0" fillId="0" borderId="0" xfId="0" applyAlignment="1">
      <alignment horizontal="center" vertical="top" wrapText="1"/>
    </xf>
    <xf numFmtId="0" fontId="0" fillId="9" borderId="4" xfId="0" applyFill="1" applyBorder="1" applyAlignment="1">
      <alignment vertical="top" wrapText="1"/>
    </xf>
    <xf numFmtId="0" fontId="0" fillId="9" borderId="11" xfId="0" applyFill="1" applyBorder="1" applyAlignment="1">
      <alignment horizontal="center" vertical="top" wrapText="1"/>
    </xf>
    <xf numFmtId="0" fontId="1" fillId="2" borderId="0" xfId="0" applyFont="1" applyFill="1" applyAlignment="1">
      <alignment horizontal="center" vertical="center" wrapText="1"/>
    </xf>
    <xf numFmtId="0" fontId="0" fillId="0" borderId="6" xfId="0" applyBorder="1" applyAlignment="1">
      <alignment vertical="top" wrapText="1"/>
    </xf>
    <xf numFmtId="14" fontId="0" fillId="0" borderId="6" xfId="0" applyNumberFormat="1" applyBorder="1" applyAlignment="1">
      <alignment vertical="top" wrapText="1"/>
    </xf>
    <xf numFmtId="0" fontId="0" fillId="2" borderId="0" xfId="0" applyFill="1" applyAlignment="1">
      <alignment wrapText="1"/>
    </xf>
  </cellXfs>
  <cellStyles count="2">
    <cellStyle name="Normal" xfId="0" builtinId="0"/>
    <cellStyle name="Normal 2" xfId="1" xr:uid="{30369264-D65C-504B-B257-13779B5ABC63}"/>
  </cellStyles>
  <dxfs count="70">
    <dxf>
      <fill>
        <patternFill patternType="solid">
          <fgColor indexed="64"/>
          <bgColor theme="0" tint="-0.34998626667073579"/>
        </patternFill>
      </fill>
      <alignment vertical="top" textRotation="0" wrapText="1" indent="0" justifyLastLine="0" shrinkToFit="0" readingOrder="0"/>
    </dxf>
    <dxf>
      <font>
        <b/>
        <strike val="0"/>
        <outline val="0"/>
        <shadow val="0"/>
        <u val="none"/>
        <vertAlign val="baseline"/>
        <sz val="11"/>
        <color auto="1"/>
        <name val="Aptos Narrow"/>
        <scheme val="minor"/>
      </font>
      <numFmt numFmtId="164" formatCode="dd\ mmmm\ yyyy"/>
      <fill>
        <patternFill patternType="none">
          <fgColor indexed="64"/>
          <bgColor auto="1"/>
        </patternFill>
      </fill>
      <alignment horizontal="center" vertical="top" textRotation="0" wrapText="1" indent="0" justifyLastLine="0" shrinkToFit="0" readingOrder="0"/>
      <border diagonalUp="0" diagonalDown="0" outline="0">
        <left/>
        <right style="medium">
          <color indexed="64"/>
        </right>
        <top/>
        <bottom/>
      </border>
    </dxf>
    <dxf>
      <font>
        <strike val="0"/>
        <outline val="0"/>
        <shadow val="0"/>
        <u val="none"/>
        <vertAlign val="baseline"/>
        <sz val="11"/>
        <color auto="1"/>
        <name val="Aptos Narrow"/>
        <scheme val="minor"/>
      </font>
      <numFmt numFmtId="165" formatCode="d/mm/yyyy"/>
      <fill>
        <patternFill patternType="none">
          <fgColor indexed="64"/>
          <bgColor auto="1"/>
        </patternFill>
      </fill>
      <alignment vertical="top" textRotation="0" wrapText="1" indent="0" justifyLastLine="0" shrinkToFit="0" readingOrder="0"/>
    </dxf>
    <dxf>
      <font>
        <strike val="0"/>
        <outline val="0"/>
        <shadow val="0"/>
        <u val="none"/>
        <vertAlign val="baseline"/>
        <sz val="11"/>
        <color auto="1"/>
        <name val="Aptos Narrow"/>
        <scheme val="minor"/>
      </font>
      <numFmt numFmtId="165" formatCode="d/mm/yyyy"/>
      <fill>
        <patternFill patternType="none">
          <fgColor indexed="64"/>
          <bgColor auto="1"/>
        </patternFill>
      </fill>
      <alignment vertical="top" textRotation="0" wrapText="1" indent="0" justifyLastLine="0" shrinkToFit="0" readingOrder="0"/>
      <border outline="0">
        <right style="medium">
          <color indexed="64"/>
        </right>
      </border>
    </dxf>
    <dxf>
      <font>
        <strike val="0"/>
        <outline val="0"/>
        <shadow val="0"/>
        <u val="none"/>
        <vertAlign val="baseline"/>
        <sz val="11"/>
        <color auto="1"/>
        <name val="Aptos Narrow"/>
        <scheme val="minor"/>
      </font>
      <fill>
        <patternFill patternType="none">
          <fgColor indexed="64"/>
          <bgColor auto="1"/>
        </patternFill>
      </fill>
      <alignment vertical="top" textRotation="0" wrapText="1" indent="0" justifyLastLine="0" shrinkToFit="0" readingOrder="0"/>
      <border outline="0">
        <right style="medium">
          <color indexed="64"/>
        </right>
      </border>
    </dxf>
    <dxf>
      <font>
        <strike val="0"/>
        <outline val="0"/>
        <shadow val="0"/>
        <u val="none"/>
        <vertAlign val="baseline"/>
        <sz val="11"/>
        <color auto="1"/>
        <name val="Aptos Narrow"/>
        <scheme val="minor"/>
      </font>
      <fill>
        <patternFill patternType="none">
          <fgColor indexed="64"/>
          <bgColor auto="1"/>
        </patternFill>
      </fill>
      <alignment vertical="top" textRotation="0" wrapText="1" indent="0" justifyLastLine="0" shrinkToFit="0" readingOrder="0"/>
    </dxf>
    <dxf>
      <font>
        <strike val="0"/>
        <outline val="0"/>
        <shadow val="0"/>
        <u val="none"/>
        <vertAlign val="baseline"/>
        <sz val="11"/>
        <color auto="1"/>
        <name val="Aptos Narrow"/>
        <scheme val="minor"/>
      </font>
      <fill>
        <patternFill patternType="none">
          <fgColor indexed="64"/>
          <bgColor auto="1"/>
        </patternFill>
      </fill>
      <alignment vertical="top" textRotation="0" wrapText="1" indent="0" justifyLastLine="0" shrinkToFit="0" readingOrder="0"/>
    </dxf>
    <dxf>
      <font>
        <strike val="0"/>
        <outline val="0"/>
        <shadow val="0"/>
        <u val="none"/>
        <vertAlign val="baseline"/>
        <sz val="11"/>
        <color auto="1"/>
        <name val="Aptos Narrow"/>
        <scheme val="minor"/>
      </font>
      <fill>
        <patternFill patternType="none">
          <fgColor indexed="64"/>
          <bgColor auto="1"/>
        </patternFill>
      </fill>
      <alignment vertical="top" textRotation="0" wrapText="1" indent="0" justifyLastLine="0" shrinkToFit="0" readingOrder="0"/>
    </dxf>
    <dxf>
      <font>
        <strike val="0"/>
        <outline val="0"/>
        <shadow val="0"/>
        <u val="none"/>
        <vertAlign val="baseline"/>
        <sz val="11"/>
        <color auto="1"/>
        <name val="Aptos Narrow"/>
        <scheme val="minor"/>
      </font>
      <fill>
        <patternFill patternType="none">
          <fgColor indexed="64"/>
          <bgColor auto="1"/>
        </patternFill>
      </fill>
      <alignment vertical="top" textRotation="0" wrapText="1" indent="0" justifyLastLine="0" shrinkToFit="0" readingOrder="0"/>
    </dxf>
    <dxf>
      <fill>
        <patternFill patternType="none">
          <fgColor indexed="64"/>
          <bgColor auto="1"/>
        </patternFill>
      </fill>
      <alignment vertical="top" textRotation="0" wrapText="1" indent="0" justifyLastLine="0" shrinkToFit="0" readingOrder="0"/>
    </dxf>
    <dxf>
      <fill>
        <patternFill patternType="none">
          <fgColor indexed="64"/>
          <bgColor auto="1"/>
        </patternFill>
      </fill>
      <alignment vertical="top" textRotation="0" wrapText="1" indent="0" justifyLastLine="0" shrinkToFit="0" readingOrder="0"/>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dxf>
    <dxf>
      <fill>
        <patternFill patternType="none">
          <fgColor indexed="64"/>
          <bgColor auto="1"/>
        </patternFill>
      </fill>
      <alignment horizontal="general" vertical="top" textRotation="0" wrapText="1"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fill>
        <patternFill patternType="none">
          <fgColor indexed="64"/>
          <bgColor auto="1"/>
        </patternFill>
      </fill>
      <alignment vertical="top" textRotation="0" indent="0" justifyLastLine="0" shrinkToFit="0" readingOrder="0"/>
    </dxf>
    <dxf>
      <fill>
        <patternFill patternType="none">
          <fgColor indexed="64"/>
          <bgColor auto="1"/>
        </patternFill>
      </fill>
    </dxf>
    <dxf>
      <border outline="0">
        <top style="medium">
          <color indexed="64"/>
        </top>
      </border>
    </dxf>
    <dxf>
      <fill>
        <patternFill patternType="none">
          <fgColor indexed="64"/>
          <bgColor auto="1"/>
        </patternFill>
      </fill>
      <alignment vertical="top" textRotation="0" indent="0" justifyLastLine="0" shrinkToFit="0" readingOrder="0"/>
    </dxf>
    <dxf>
      <fill>
        <patternFill patternType="none">
          <fgColor indexed="64"/>
          <bgColor auto="1"/>
        </patternFill>
      </fill>
      <alignment vertical="top" textRotation="0" indent="0" justifyLastLine="0" shrinkToFit="0" readingOrder="0"/>
    </dxf>
    <dxf>
      <numFmt numFmtId="0" formatCode="General"/>
      <fill>
        <patternFill patternType="none">
          <fgColor indexed="64"/>
          <bgColor auto="1"/>
        </patternFill>
      </fill>
      <alignment vertical="top" textRotation="0" indent="0" justifyLastLine="0" shrinkToFit="0" readingOrder="0"/>
    </dxf>
    <dxf>
      <numFmt numFmtId="0" formatCode="General"/>
      <fill>
        <patternFill patternType="none">
          <fgColor indexed="64"/>
          <bgColor auto="1"/>
        </patternFill>
      </fill>
      <alignment vertical="top" textRotation="0" indent="0" justifyLastLine="0" shrinkToFit="0" readingOrder="0"/>
    </dxf>
    <dxf>
      <border outline="0">
        <bottom style="medium">
          <color indexed="64"/>
        </bottom>
      </border>
    </dxf>
    <dxf>
      <border outline="0">
        <top style="medium">
          <color indexed="64"/>
        </top>
      </border>
    </dxf>
    <dxf>
      <fill>
        <patternFill patternType="solid">
          <fgColor indexed="64"/>
          <bgColor theme="0" tint="-0.34998626667073579"/>
        </patternFill>
      </fill>
      <alignment vertical="top" textRotation="0" indent="0" justifyLastLine="0" shrinkToFit="0" readingOrder="0"/>
    </dxf>
    <dxf>
      <font>
        <b/>
        <i val="0"/>
        <strike val="0"/>
        <condense val="0"/>
        <extend val="0"/>
        <outline val="0"/>
        <shadow val="0"/>
        <u val="none"/>
        <vertAlign val="baseline"/>
        <sz val="11"/>
        <color auto="1"/>
        <name val="Aptos Narrow"/>
        <scheme val="minor"/>
      </font>
      <fill>
        <patternFill patternType="solid">
          <fgColor theme="4"/>
          <bgColor theme="4"/>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304800</xdr:colOff>
      <xdr:row>0</xdr:row>
      <xdr:rowOff>0</xdr:rowOff>
    </xdr:from>
    <xdr:to>
      <xdr:col>11</xdr:col>
      <xdr:colOff>191761</xdr:colOff>
      <xdr:row>3</xdr:row>
      <xdr:rowOff>54595</xdr:rowOff>
    </xdr:to>
    <xdr:pic>
      <xdr:nvPicPr>
        <xdr:cNvPr id="2" name="Imagen 1">
          <a:extLst>
            <a:ext uri="{FF2B5EF4-FFF2-40B4-BE49-F238E27FC236}">
              <a16:creationId xmlns:a16="http://schemas.microsoft.com/office/drawing/2014/main" id="{A1B767C7-763A-CA4B-BC1A-53642248A62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579600" y="0"/>
          <a:ext cx="1794836" cy="8800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kattiapinzon/Downloads/Formato%20de%20Seguimiento%20a%20Productos%20PP.%20Vendedores%20Informales%20(VIGENCIA%202024)%20(1).xlsb" TargetMode="External"/><Relationship Id="rId1" Type="http://schemas.openxmlformats.org/officeDocument/2006/relationships/externalLinkPath" Target="/Users/kattiapinzon/Downloads/Formato%20de%20Seguimiento%20a%20Productos%20PP.%20Vendedores%20Informales%20(VIGENCIA%202024)%20(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as"/>
      <sheetName val="Avance Cuantitativo Productos"/>
      <sheetName val="Avance Cualitativo Productos"/>
      <sheetName val="Panel de Control PRODUCTOS"/>
      <sheetName val="Cálculos PRODUCTOS"/>
      <sheetName val="Gráficos PRODUCTOS"/>
      <sheetName val="Hoja1"/>
    </sheetNames>
    <sheetDataSet>
      <sheetData sheetId="0"/>
      <sheetData sheetId="1"/>
      <sheetData sheetId="2"/>
      <sheetData sheetId="3"/>
      <sheetData sheetId="4"/>
      <sheetData sheetId="5"/>
      <sheetData sheetId="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F163182-61A7-A84B-9F51-592F00929E88}" name="Info_Productos_Cualitativo" displayName="Info_Productos_Cualitativo" ref="A5:M38" totalsRowShown="0" headerRowDxfId="69" dataDxfId="68" headerRowBorderDxfId="66" tableBorderDxfId="67">
  <autoFilter ref="A5:M38" xr:uid="{00000000-0009-0000-0100-000009000000}">
    <filterColumn colId="2">
      <filters>
        <filter val="1.1.1  Servicio de orientación en los programas de inclusión productiva de las y los vendedores ambulantes"/>
        <filter val="1.1.10 Programa de comercialización de alimentos empacados para personas mayores y/o con discapacidad que ejercen la venta informal."/>
        <filter val="1.1.11 Programa de financiamiento de la Economía Popular"/>
        <filter val="1.1.12 Registro, identificación, caracterización,  y/o actualizacion de datos de los vendedores informales."/>
        <filter val="1.1.2  Servicios de gestión y colocación de empleo para la población de vendedores y vendedoras informales a través de la Agencia Pública de Empleo Distrital (APED)."/>
        <filter val="1.1.8 Asistencia integral a emprendimientos de subsistencia de vendedores informales victimas del conflicto armado"/>
        <filter val="1.1.9 Alternativas comerciales transitorias para la generación de ingresos de vendedores informales victimas del conflicto armado"/>
        <filter val="1.2.1 Servicios de formación para la garantía de la gestión y colocación de empleo de personas que realizan actividades de ventas informales interesados en emplearse formalmente, remitidos por el IPES"/>
        <filter val="1.2.2  Acciones de Información, Educación y Comunicación (IEC)  para  los  vendedores y vendedoras informales en el Distrito para la promoción del cuidado de la salud"/>
        <filter val="1.2.3 Rutas de formación integrales, para vendedores(as) de la economía popular y sus familias."/>
        <filter val="1.2.4 Talleres de orientación para el empleo para vendedores(as) informales de la economía popular y sus familias."/>
        <filter val="2.1.1 Plan de Intervención de zonas de aglomeración de venta informal"/>
        <filter val="2.1.2 Plan interinstitucional en perspectiva de seguridad ciudadana contra la extorsión (gota a gota) en las zonas de concentración de vendedores y vendedoras informales afectadas por el delito en la ciudad"/>
        <filter val="2.1.3 Zonas de aglomeración organizadas"/>
        <filter val="2.1.4 Acuerdos de organización de espacio público firmados con las y los Vendedores Informales"/>
        <filter val="2.1.5 Estrategias de co-creación de la Economía Popular implementadas"/>
        <filter val="2.1.6  Inclusión de la actividad de ventas informales en el marco regulatorio para el aprovechamiento  económico del espacio público"/>
        <filter val="2.1.7 Lineamiento para organización y regularizaciòn de la actividad de venta informal en el espacio publico"/>
        <filter val="2.1.8 Sensibilización con vendedores y vendedoras informales y sus formas organizativas, en prevención de comportamientos contrarios a la convivencia"/>
        <filter val="2.1.9 Guía de comportamiento y convivencia del Vendedor Informal en el espacio público"/>
        <filter val="3.1.1 Formación y capacitación de las y los Consejeros Distritales y Locales sobre su función"/>
        <filter val="3.1.2 Formación y capacitación para el fortalecimiento de las Organizaciones de Vendedores Informales"/>
        <filter val="3.1.3 Estrategias de comunicación para la  socializacion de la oferta institucional del IPES para la poblacion vendedora informal"/>
        <filter val="3.1.4  Espacios presenciales de caracterización de jóvenes vendedores informales a través del Índice de Vulnerabilidad Juvenil para el acceso a servicios de la Subdirección para la Juventud."/>
        <filter val="3.1.5 Sostenimiento y actualización de la Herramienta Misional del IPES - HeMi"/>
        <filter val="3.1.6 Estrategia de fortalecimiento de comunicación local relacionada con la economía popular"/>
        <filter val="3.1.7 Acciones para generar alianzas internacionales para promover la economía popular."/>
        <filter val="3.1.8 Rediseño institucional del Instituto para la Economía Social - IPES"/>
      </filters>
    </filterColumn>
  </autoFilter>
  <tableColumns count="13">
    <tableColumn id="1" xr3:uid="{5E12D317-C49C-3E4C-8C85-829EC08EFD19}" name="Producto No." dataDxfId="65">
      <calculatedColumnFormula>IF(+[1]!Info_Productos_Cuantitativo[[#This Row],[Producto No.]]="","",+[1]!Info_Productos_Cuantitativo[[#This Row],[Producto No.]])</calculatedColumnFormula>
    </tableColumn>
    <tableColumn id="2" xr3:uid="{14A94203-24DD-7C46-A4BC-FDDFE8ACBAB9}" name="Key" dataDxfId="64">
      <calculatedColumnFormula>IF(+[1]!Info_Productos_Cuantitativo[[#This Row],[Key]]="","",+[1]!Info_Productos_Cuantitativo[[#This Row],[Key]])</calculatedColumnFormula>
    </tableColumn>
    <tableColumn id="3" xr3:uid="{BF7AC921-D617-EE46-B094-368AE1D41FDB}" name="Producto esperado" dataDxfId="10">
      <calculatedColumnFormula>IF(+[1]!Info_Productos_Cuantitativo[[#This Row],[Producto esperado]]="","",+[1]!Info_Productos_Cuantitativo[[#This Row],[Producto esperado]])</calculatedColumnFormula>
    </tableColumn>
    <tableColumn id="4" xr3:uid="{EBF6E3C3-3F77-D946-B430-8EEAA3E47EC0}" name="Nombre indicador de Producto" dataDxfId="9">
      <calculatedColumnFormula>IF(+[1]!Info_Productos_Cuantitativo[[#This Row],[Nombre indicador de Producto]]="","",+[1]!Info_Productos_Cuantitativo[[#This Row],[Nombre indicador de Producto]])</calculatedColumnFormula>
    </tableColumn>
    <tableColumn id="5" xr3:uid="{5379D884-C688-354F-BCF8-5258E053DFCB}" name="Sector Líder" dataDxfId="8">
      <calculatedColumnFormula>IF(+[1]!Info_Productos_Cuantitativo[[#This Row],[Sector Líder]]="","",+[1]!Info_Productos_Cuantitativo[[#This Row],[Sector Líder]])</calculatedColumnFormula>
    </tableColumn>
    <tableColumn id="6" xr3:uid="{F22A85DD-BAF8-3547-86A4-B87E1549197E}" name="Ponderación relativa del Producto (%)" dataDxfId="7">
      <calculatedColumnFormula>IF(+[1]!Info_Productos_Cuantitativo[[#This Row],[Ponderación relativa del Producto (%)]]="","",+[1]!Info_Productos_Cuantitativo[[#This Row],[Ponderación relativa del Producto (%)]])</calculatedColumnFormula>
    </tableColumn>
    <tableColumn id="7" xr3:uid="{F7EAA801-0C8C-8B4A-A2E3-56F1C33BD8C0}" name="Valor Linea Base" dataDxfId="6">
      <calculatedColumnFormula>IF(+[1]!Info_Productos_Cuantitativo[[#This Row],[Valor Linea Base]]="","",+[1]!Info_Productos_Cuantitativo[[#This Row],[Valor Linea Base]])</calculatedColumnFormula>
    </tableColumn>
    <tableColumn id="8" xr3:uid="{58125EE1-BB45-3D46-A573-A5E355AFF2EB}" name="Tipo de anualización" dataDxfId="5">
      <calculatedColumnFormula>IF(+[1]!Info_Productos_Cuantitativo[[#This Row],[Tipo de anualización]]="","",+[1]!Info_Productos_Cuantitativo[[#This Row],[Tipo de anualización]])</calculatedColumnFormula>
    </tableColumn>
    <tableColumn id="9" xr3:uid="{3612103D-190D-B54D-91EE-29E13F4E6C72}" name="Periodicidad de medición del indicador" dataDxfId="4">
      <calculatedColumnFormula>IF(+[1]!Info_Productos_Cuantitativo[[#This Row],[Periodicidad de medición del indicador]]="","",+[1]!Info_Productos_Cuantitativo[[#This Row],[Periodicidad de medición del indicador]])</calculatedColumnFormula>
    </tableColumn>
    <tableColumn id="10" xr3:uid="{DE4842AE-58FF-8147-8DD9-0C94A8320250}" name="Fecha de Inicio" dataDxfId="3">
      <calculatedColumnFormula>IF(+[1]!Info_Productos_Cuantitativo[[#This Row],[Fecha de Inicio]]="","",+[1]!Info_Productos_Cuantitativo[[#This Row],[Fecha de Inicio]])</calculatedColumnFormula>
    </tableColumn>
    <tableColumn id="11" xr3:uid="{D9A93063-1588-6741-AFE1-708BA6A93658}" name="Fecha de Finalización" dataDxfId="2">
      <calculatedColumnFormula>IF(+[1]!Info_Productos_Cuantitativo[[#This Row],[Fecha de Finalización]]="","",+[1]!Info_Productos_Cuantitativo[[#This Row],[Fecha de Finalización]])</calculatedColumnFormula>
    </tableColumn>
    <tableColumn id="12" xr3:uid="{CE70613F-5257-B442-A111-C40FEF527E8E}" name="Corte del último reporte" dataDxfId="1">
      <calculatedColumnFormula>IF(+[1]!Info_Productos_Cuantitativo[[#This Row],[Corte del último reporte]]="","",+[1]!Info_Productos_Cuantitativo[[#This Row],[Corte del último reporte]])</calculatedColumnFormula>
    </tableColumn>
    <tableColumn id="13" xr3:uid="{A45F105F-2237-664C-8379-FB9336A2E058}" name="Año del último reporte" dataDxfId="0">
      <calculatedColumnFormula>IF(+[1]!Info_Productos_Cuantitativo[[#This Row],[Año del último reporte]]="","",+[1]!Info_Productos_Cuantitativo[[#This Row],[Año del último reporte]])</calculatedColumnFormula>
    </tableColumn>
  </tableColumns>
  <tableStyleInfo name="TableStyleLight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1515192-A7A0-2C4F-A1E2-9F49E2E3A067}" name="Cualitativo_Productos" displayName="Cualitativo_Productos" ref="N6:AL38" headerRowCount="0" totalsRowShown="0" headerRowDxfId="63" dataDxfId="62" tableBorderDxfId="61">
  <tableColumns count="25">
    <tableColumn id="35" xr3:uid="{1F391FDA-11C4-FD4A-9C29-65060E7E101E}" name="Column35" headerRowDxfId="60" dataDxfId="59"/>
    <tableColumn id="36" xr3:uid="{E932EBDE-DB65-7D4F-9953-3C331D01B863}" name="Column36" headerRowDxfId="58" dataDxfId="57"/>
    <tableColumn id="37" xr3:uid="{4866917D-6A0A-8C40-92E6-D770E33BEB7E}" name="Column37" headerRowDxfId="56" dataDxfId="55"/>
    <tableColumn id="38" xr3:uid="{656EA8F1-9958-8E42-AABD-FAC4A51BC52F}" name="Column38" headerRowDxfId="54" dataDxfId="53"/>
    <tableColumn id="39" xr3:uid="{4DAE6A4C-2C08-5D4F-8843-B26032B4AC99}" name="Column39" headerRowDxfId="52" dataDxfId="51"/>
    <tableColumn id="40" xr3:uid="{459F612E-B83C-D64A-B5C6-8ED9059DE7EC}" name="Column40" headerRowDxfId="50" dataDxfId="49"/>
    <tableColumn id="41" xr3:uid="{1B081321-D3F3-2F47-8CF3-353B11852533}" name="Column41" headerRowDxfId="48" dataDxfId="47"/>
    <tableColumn id="42" xr3:uid="{7410584C-96BB-524F-874F-820500F080EF}" name="Column42" headerRowDxfId="46" dataDxfId="45"/>
    <tableColumn id="49" xr3:uid="{BF48E080-1404-FE48-9C88-E5FDDE2B1153}" name="Column49" headerRowDxfId="44" dataDxfId="43"/>
    <tableColumn id="50" xr3:uid="{2702C202-53C1-CE49-8381-2F6AC8B75169}" name="Column50" headerRowDxfId="42" dataDxfId="41"/>
    <tableColumn id="51" xr3:uid="{1C2237FA-B4D9-4949-896A-45A1FFCEE138}" name="Column51" headerRowDxfId="40" dataDxfId="39"/>
    <tableColumn id="52" xr3:uid="{832CDBA4-6752-D948-BE17-112EA52E7498}" name="Column52" headerRowDxfId="38" dataDxfId="37"/>
    <tableColumn id="53" xr3:uid="{C026B7FE-54C8-664F-92D3-10A551475D9A}" name="Column53" headerRowDxfId="36" dataDxfId="35"/>
    <tableColumn id="54" xr3:uid="{380B5D0E-5ED7-324D-AA1E-F95656AB4D9B}" name="Column54" headerRowDxfId="34" dataDxfId="33"/>
    <tableColumn id="55" xr3:uid="{27B99AFD-9DB9-F745-A21C-6DF2B168FD7F}" name="Column55" headerRowDxfId="32" dataDxfId="31"/>
    <tableColumn id="56" xr3:uid="{5A0827D3-83EF-A94D-888C-AB4F29037559}" name="Column56" headerRowDxfId="30" dataDxfId="29"/>
    <tableColumn id="57" xr3:uid="{9A35FF63-C3EE-D04B-9303-62407B7D42DF}" name="Column57" headerRowDxfId="28" dataDxfId="27"/>
    <tableColumn id="58" xr3:uid="{E19982B8-9E5A-8B42-8D11-0572C767414D}" name="Column58" headerRowDxfId="26" dataDxfId="25"/>
    <tableColumn id="59" xr3:uid="{2A1CB79B-BD97-F145-A5AE-9A8BDE8061B8}" name="Column59" headerRowDxfId="24" dataDxfId="23"/>
    <tableColumn id="60" xr3:uid="{0F758AEB-A5CF-474B-B11F-4D05E80C476D}" name="Column60" headerRowDxfId="22" dataDxfId="21"/>
    <tableColumn id="61" xr3:uid="{76763375-F4EF-7144-BECE-CC32ADE9A1E0}" name="Column61" headerRowDxfId="20" dataDxfId="19"/>
    <tableColumn id="62" xr3:uid="{45C70470-6D60-314C-BCA8-1212A428051D}" name="Column62" headerRowDxfId="18" dataDxfId="17"/>
    <tableColumn id="63" xr3:uid="{73DC9DFB-D580-4040-BFDF-08DF8C2D2450}" name="Column63" headerRowDxfId="16" dataDxfId="15"/>
    <tableColumn id="64" xr3:uid="{6ADB0267-556B-0545-BC35-2A425675FAA9}" name="Column64" headerRowDxfId="14" dataDxfId="13"/>
    <tableColumn id="65" xr3:uid="{65A71560-1940-8247-B45A-AA040F03F56E}" name="Columna1" headerRowDxfId="12" dataDxfId="11"/>
  </tableColumns>
  <tableStyleInfo name="TableStyleLight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drawing" Target="../drawings/drawing1.xml"/><Relationship Id="rId5" Type="http://schemas.openxmlformats.org/officeDocument/2006/relationships/comments" Target="../comments1.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0B3D1-9448-3943-901D-05B46D91B963}">
  <sheetPr>
    <tabColor theme="5"/>
    <pageSetUpPr fitToPage="1"/>
  </sheetPr>
  <dimension ref="A1:BY38"/>
  <sheetViews>
    <sheetView tabSelected="1" topLeftCell="A4" zoomScale="106" zoomScaleNormal="70" workbookViewId="0">
      <selection activeCell="D6" sqref="D6"/>
    </sheetView>
  </sheetViews>
  <sheetFormatPr baseColWidth="10" defaultColWidth="8.6640625" defaultRowHeight="15" outlineLevelCol="1" x14ac:dyDescent="0.2"/>
  <cols>
    <col min="1" max="1" width="7.33203125" style="2" customWidth="1"/>
    <col min="2" max="2" width="8.5" style="2" hidden="1" customWidth="1"/>
    <col min="3" max="3" width="18.33203125" style="84" customWidth="1"/>
    <col min="4" max="4" width="19.5" style="84" customWidth="1"/>
    <col min="5" max="5" width="16.5" style="84" customWidth="1"/>
    <col min="6" max="6" width="8.1640625" style="84" customWidth="1"/>
    <col min="7" max="7" width="11.1640625" style="84" customWidth="1"/>
    <col min="8" max="8" width="22.5" style="84" bestFit="1" customWidth="1"/>
    <col min="9" max="9" width="17.1640625" style="84" customWidth="1"/>
    <col min="10" max="10" width="11" style="84" customWidth="1"/>
    <col min="11" max="11" width="14" style="84" customWidth="1"/>
    <col min="12" max="12" width="15" style="84" customWidth="1"/>
    <col min="13" max="13" width="13.83203125" style="84" customWidth="1"/>
    <col min="14" max="14" width="13.1640625" style="2" bestFit="1" customWidth="1" outlineLevel="1"/>
    <col min="15" max="15" width="11.5" style="2" bestFit="1" customWidth="1" outlineLevel="1"/>
    <col min="16" max="16" width="13.1640625" style="2" bestFit="1" customWidth="1" outlineLevel="1"/>
    <col min="17" max="17" width="11.5" style="2" bestFit="1" customWidth="1" outlineLevel="1"/>
    <col min="18" max="18" width="13.1640625" style="2" bestFit="1" customWidth="1" outlineLevel="1"/>
    <col min="19" max="19" width="11.5" style="2" bestFit="1" customWidth="1" outlineLevel="1"/>
    <col min="20" max="20" width="74" style="3" customWidth="1"/>
    <col min="21" max="21" width="38.33203125" style="2" customWidth="1"/>
    <col min="22" max="22" width="84.1640625" style="2" customWidth="1" outlineLevel="1"/>
    <col min="23" max="23" width="38.33203125" style="2" customWidth="1" outlineLevel="1"/>
    <col min="24" max="24" width="84.1640625" style="2" customWidth="1" outlineLevel="1"/>
    <col min="25" max="25" width="38.33203125" style="2" customWidth="1" outlineLevel="1"/>
    <col min="26" max="26" width="97.1640625" style="2" customWidth="1" outlineLevel="1"/>
    <col min="27" max="27" width="38.33203125" style="2" customWidth="1" outlineLevel="1"/>
    <col min="28" max="28" width="85.83203125" style="2" customWidth="1"/>
    <col min="29" max="29" width="38.33203125" style="2" customWidth="1"/>
    <col min="30" max="35" width="11.5" style="2" hidden="1" customWidth="1" outlineLevel="1"/>
    <col min="36" max="36" width="11.5" style="2" hidden="1" customWidth="1" collapsed="1"/>
    <col min="37" max="37" width="11.5" style="2" hidden="1" customWidth="1"/>
    <col min="38" max="38" width="17.5" style="2" customWidth="1"/>
    <col min="39" max="39" width="15.5" style="4" customWidth="1"/>
    <col min="40" max="40" width="17.5" style="2" customWidth="1"/>
    <col min="41" max="16384" width="8.6640625" style="2"/>
  </cols>
  <sheetData>
    <row r="1" spans="1:40" ht="25" thickBot="1" x14ac:dyDescent="0.25">
      <c r="A1" s="1" t="s">
        <v>0</v>
      </c>
      <c r="B1" s="1"/>
      <c r="C1" s="1"/>
      <c r="D1" s="1"/>
      <c r="E1" s="1"/>
      <c r="F1" s="1"/>
      <c r="G1" s="1"/>
      <c r="H1" s="1"/>
      <c r="I1" s="1"/>
      <c r="J1" s="1"/>
      <c r="K1" s="1"/>
      <c r="L1" s="1"/>
      <c r="M1" s="81"/>
    </row>
    <row r="2" spans="1:40" ht="20.75" customHeight="1" thickBot="1" x14ac:dyDescent="0.25">
      <c r="A2" s="5" t="s">
        <v>1</v>
      </c>
      <c r="B2" s="6"/>
      <c r="C2" s="6"/>
      <c r="D2" s="6"/>
      <c r="E2" s="6"/>
      <c r="F2" s="6"/>
      <c r="G2" s="6"/>
      <c r="H2" s="6"/>
      <c r="I2" s="6"/>
      <c r="J2" s="6"/>
      <c r="K2" s="6"/>
      <c r="L2" s="6"/>
      <c r="M2" s="7"/>
      <c r="N2" s="8"/>
      <c r="O2" s="8"/>
      <c r="P2" s="8"/>
      <c r="Q2" s="8"/>
      <c r="R2" s="8"/>
      <c r="S2" s="8"/>
      <c r="T2" s="8"/>
      <c r="U2" s="8"/>
      <c r="V2" s="8"/>
      <c r="W2" s="8"/>
      <c r="X2" s="8"/>
      <c r="Y2" s="8"/>
      <c r="Z2" s="8"/>
      <c r="AA2" s="8"/>
      <c r="AB2" s="8"/>
      <c r="AC2" s="8"/>
      <c r="AD2" s="8"/>
      <c r="AE2" s="8"/>
      <c r="AF2" s="8"/>
      <c r="AG2" s="8"/>
      <c r="AH2" s="8"/>
      <c r="AI2" s="8"/>
      <c r="AJ2" s="8"/>
      <c r="AK2" s="8"/>
    </row>
    <row r="3" spans="1:40" ht="20.75" customHeight="1" thickBot="1" x14ac:dyDescent="0.25">
      <c r="A3" s="9"/>
      <c r="B3" s="10"/>
      <c r="C3" s="10"/>
      <c r="D3" s="10"/>
      <c r="E3" s="10"/>
      <c r="F3" s="10"/>
      <c r="G3" s="10"/>
      <c r="H3" s="10"/>
      <c r="I3" s="10"/>
      <c r="J3" s="10"/>
      <c r="K3" s="10"/>
      <c r="L3" s="10"/>
      <c r="M3" s="11"/>
      <c r="N3" s="12">
        <v>2023</v>
      </c>
      <c r="O3" s="13"/>
      <c r="P3" s="13"/>
      <c r="Q3" s="13"/>
      <c r="R3" s="13"/>
      <c r="S3" s="13"/>
      <c r="T3" s="13"/>
      <c r="U3" s="14"/>
      <c r="V3" s="12">
        <v>2024</v>
      </c>
      <c r="W3" s="13"/>
      <c r="X3" s="13"/>
      <c r="Y3" s="13"/>
      <c r="Z3" s="13"/>
      <c r="AA3" s="13"/>
      <c r="AB3" s="13"/>
      <c r="AC3" s="14"/>
      <c r="AD3" s="12">
        <v>2025</v>
      </c>
      <c r="AE3" s="13"/>
      <c r="AF3" s="13"/>
      <c r="AG3" s="13"/>
      <c r="AH3" s="13"/>
      <c r="AI3" s="13"/>
      <c r="AJ3" s="13"/>
      <c r="AK3" s="14"/>
    </row>
    <row r="4" spans="1:40" ht="20.75" customHeight="1" thickBot="1" x14ac:dyDescent="0.25">
      <c r="A4" s="15"/>
      <c r="B4" s="16"/>
      <c r="C4" s="16"/>
      <c r="D4" s="16"/>
      <c r="E4" s="16"/>
      <c r="F4" s="16"/>
      <c r="G4" s="16"/>
      <c r="H4" s="16"/>
      <c r="I4" s="16"/>
      <c r="J4" s="16"/>
      <c r="K4" s="16"/>
      <c r="L4" s="16"/>
      <c r="M4" s="17"/>
      <c r="N4" s="18" t="s">
        <v>2</v>
      </c>
      <c r="O4" s="19"/>
      <c r="P4" s="18" t="s">
        <v>3</v>
      </c>
      <c r="Q4" s="19"/>
      <c r="R4" s="18" t="s">
        <v>4</v>
      </c>
      <c r="S4" s="19"/>
      <c r="T4" s="18" t="s">
        <v>5</v>
      </c>
      <c r="U4" s="19"/>
      <c r="V4" s="18" t="s">
        <v>2</v>
      </c>
      <c r="W4" s="19"/>
      <c r="X4" s="18" t="s">
        <v>3</v>
      </c>
      <c r="Y4" s="19"/>
      <c r="Z4" s="18" t="s">
        <v>4</v>
      </c>
      <c r="AA4" s="19"/>
      <c r="AB4" s="18" t="s">
        <v>5</v>
      </c>
      <c r="AC4" s="19"/>
      <c r="AD4" s="18" t="s">
        <v>2</v>
      </c>
      <c r="AE4" s="19"/>
      <c r="AF4" s="18" t="s">
        <v>3</v>
      </c>
      <c r="AG4" s="19"/>
      <c r="AH4" s="18" t="s">
        <v>4</v>
      </c>
      <c r="AI4" s="19"/>
      <c r="AJ4" s="18" t="s">
        <v>5</v>
      </c>
      <c r="AK4" s="19"/>
      <c r="AM4" s="20" t="s">
        <v>6</v>
      </c>
      <c r="AN4" s="21" t="s">
        <v>7</v>
      </c>
    </row>
    <row r="5" spans="1:40" ht="44" customHeight="1" thickBot="1" x14ac:dyDescent="0.25">
      <c r="A5" s="22" t="s">
        <v>8</v>
      </c>
      <c r="B5" s="22" t="s">
        <v>9</v>
      </c>
      <c r="C5" s="22" t="s">
        <v>10</v>
      </c>
      <c r="D5" s="23" t="s">
        <v>11</v>
      </c>
      <c r="E5" s="23" t="s">
        <v>12</v>
      </c>
      <c r="F5" s="24" t="s">
        <v>13</v>
      </c>
      <c r="G5" s="23" t="s">
        <v>14</v>
      </c>
      <c r="H5" s="23" t="s">
        <v>15</v>
      </c>
      <c r="I5" s="23" t="s">
        <v>16</v>
      </c>
      <c r="J5" s="23" t="s">
        <v>17</v>
      </c>
      <c r="K5" s="23" t="s">
        <v>18</v>
      </c>
      <c r="L5" s="23" t="s">
        <v>19</v>
      </c>
      <c r="M5" s="25" t="s">
        <v>20</v>
      </c>
      <c r="N5" s="26" t="s">
        <v>21</v>
      </c>
      <c r="O5" s="27" t="s">
        <v>22</v>
      </c>
      <c r="P5" s="26" t="s">
        <v>21</v>
      </c>
      <c r="Q5" s="27" t="s">
        <v>22</v>
      </c>
      <c r="R5" s="26" t="s">
        <v>21</v>
      </c>
      <c r="S5" s="27" t="s">
        <v>22</v>
      </c>
      <c r="T5" s="28" t="s">
        <v>21</v>
      </c>
      <c r="U5" s="27" t="s">
        <v>22</v>
      </c>
      <c r="V5" s="26" t="s">
        <v>21</v>
      </c>
      <c r="W5" s="27" t="s">
        <v>22</v>
      </c>
      <c r="X5" s="26" t="s">
        <v>21</v>
      </c>
      <c r="Y5" s="27" t="s">
        <v>22</v>
      </c>
      <c r="Z5" s="26" t="s">
        <v>21</v>
      </c>
      <c r="AA5" s="27" t="s">
        <v>22</v>
      </c>
      <c r="AB5" s="26" t="s">
        <v>21</v>
      </c>
      <c r="AC5" s="27" t="s">
        <v>22</v>
      </c>
      <c r="AD5" s="26" t="s">
        <v>21</v>
      </c>
      <c r="AE5" s="27" t="s">
        <v>22</v>
      </c>
      <c r="AF5" s="26" t="s">
        <v>21</v>
      </c>
      <c r="AG5" s="27" t="s">
        <v>22</v>
      </c>
      <c r="AH5" s="26" t="s">
        <v>21</v>
      </c>
      <c r="AI5" s="27" t="s">
        <v>22</v>
      </c>
      <c r="AJ5" s="26" t="s">
        <v>21</v>
      </c>
      <c r="AK5" s="27" t="s">
        <v>22</v>
      </c>
      <c r="AL5" s="29" t="s">
        <v>23</v>
      </c>
      <c r="AM5" s="30"/>
      <c r="AN5" s="31"/>
    </row>
    <row r="6" spans="1:40" s="44" customFormat="1" ht="409.6" x14ac:dyDescent="0.2">
      <c r="A6" s="32">
        <f>IF(+[1]!Info_Productos_Cuantitativo[[#This Row],[Producto No.]]="","",+[1]!Info_Productos_Cuantitativo[[#This Row],[Producto No.]])</f>
        <v>1</v>
      </c>
      <c r="B6" s="32" t="str">
        <f>IF(+[1]!Info_Productos_Cuantitativo[[#This Row],[Key]]="","",+[1]!Info_Productos_Cuantitativo[[#This Row],[Key]])</f>
        <v>1.</v>
      </c>
      <c r="C6" s="82" t="str">
        <f>IF(+[1]!Info_Productos_Cuantitativo[[#This Row],[Producto esperado]]="","",+[1]!Info_Productos_Cuantitativo[[#This Row],[Producto esperado]])</f>
        <v>1.1.1  Servicio de orientación en los programas de inclusión productiva de las y los vendedores ambulantes</v>
      </c>
      <c r="D6" s="82" t="str">
        <f>IF(+[1]!Info_Productos_Cuantitativo[[#This Row],[Nombre indicador de Producto]]="","",+[1]!Info_Productos_Cuantitativo[[#This Row],[Nombre indicador de Producto]])</f>
        <v>Numero de unidades productivas de vendedoras y vendedores ambulantes sensibilizadas con la oferta de la Subdirección de Emprendimiento y Negocios (SEN)</v>
      </c>
      <c r="E6" s="82" t="str">
        <f>IF(+[1]!Info_Productos_Cuantitativo[[#This Row],[Sector Líder]]="","",+[1]!Info_Productos_Cuantitativo[[#This Row],[Sector Líder]])</f>
        <v>Desarrollo Económico, Industria y Turismo </v>
      </c>
      <c r="F6" s="82">
        <f>IF(+[1]!Info_Productos_Cuantitativo[[#This Row],[Ponderación relativa del Producto (%)]]="","",+[1]!Info_Productos_Cuantitativo[[#This Row],[Ponderación relativa del Producto (%)]])</f>
        <v>2.9000000000000001E-2</v>
      </c>
      <c r="G6" s="82">
        <f>IF(+[1]!Info_Productos_Cuantitativo[[#This Row],[Valor Linea Base]]="","",+[1]!Info_Productos_Cuantitativo[[#This Row],[Valor Linea Base]])</f>
        <v>428</v>
      </c>
      <c r="H6" s="82" t="str">
        <f>IF(+[1]!Info_Productos_Cuantitativo[[#This Row],[Tipo de anualización]]="","",+[1]!Info_Productos_Cuantitativo[[#This Row],[Tipo de anualización]])</f>
        <v>Suma</v>
      </c>
      <c r="I6" s="82" t="str">
        <f>IF(+[1]!Info_Productos_Cuantitativo[[#This Row],[Periodicidad de medición del indicador]]="","",+[1]!Info_Productos_Cuantitativo[[#This Row],[Periodicidad de medición del indicador]])</f>
        <v>Semestral</v>
      </c>
      <c r="J6" s="83">
        <f>IF(+[1]!Info_Productos_Cuantitativo[[#This Row],[Fecha de Inicio]]="","",+[1]!Info_Productos_Cuantitativo[[#This Row],[Fecha de Inicio]])</f>
        <v>45200</v>
      </c>
      <c r="K6" s="83">
        <f>IF(+[1]!Info_Productos_Cuantitativo[[#This Row],[Fecha de Finalización]]="","",+[1]!Info_Productos_Cuantitativo[[#This Row],[Fecha de Finalización]])</f>
        <v>49674</v>
      </c>
      <c r="L6" s="33" t="str">
        <f>IF(+[1]!Info_Productos_Cuantitativo[[#This Row],[Corte del último reporte]]="","",+[1]!Info_Productos_Cuantitativo[[#This Row],[Corte del último reporte]])</f>
        <v>Q4</v>
      </c>
      <c r="M6" s="33" t="str">
        <f>IF(+[1]!Info_Productos_Cuantitativo[[#This Row],[Año del último reporte]]="","",+[1]!Info_Productos_Cuantitativo[[#This Row],[Año del último reporte]])</f>
        <v>2024</v>
      </c>
      <c r="N6" s="34"/>
      <c r="O6" s="34"/>
      <c r="P6" s="34"/>
      <c r="Q6" s="34"/>
      <c r="R6" s="34"/>
      <c r="S6" s="34"/>
      <c r="T6" s="35" t="s">
        <v>24</v>
      </c>
      <c r="U6" s="36" t="s">
        <v>25</v>
      </c>
      <c r="V6" s="37" t="s">
        <v>26</v>
      </c>
      <c r="W6" s="38" t="s">
        <v>27</v>
      </c>
      <c r="X6" s="37" t="s">
        <v>28</v>
      </c>
      <c r="Y6" s="39" t="s">
        <v>29</v>
      </c>
      <c r="Z6" s="37" t="s">
        <v>30</v>
      </c>
      <c r="AA6" s="38" t="s">
        <v>27</v>
      </c>
      <c r="AB6" s="40" t="s">
        <v>31</v>
      </c>
      <c r="AC6" s="41" t="s">
        <v>32</v>
      </c>
      <c r="AD6" s="34"/>
      <c r="AE6" s="34"/>
      <c r="AF6" s="34"/>
      <c r="AG6" s="34"/>
      <c r="AH6" s="34"/>
      <c r="AI6" s="34"/>
      <c r="AJ6" s="34"/>
      <c r="AK6" s="34"/>
      <c r="AL6" s="34" t="s">
        <v>33</v>
      </c>
      <c r="AM6" s="42" t="s">
        <v>34</v>
      </c>
      <c r="AN6" s="43" t="s">
        <v>35</v>
      </c>
    </row>
    <row r="7" spans="1:40" s="44" customFormat="1" ht="409.6" x14ac:dyDescent="0.2">
      <c r="A7" s="32">
        <f>IF(+[1]!Info_Productos_Cuantitativo[[#This Row],[Producto No.]]="","",+[1]!Info_Productos_Cuantitativo[[#This Row],[Producto No.]])</f>
        <v>2</v>
      </c>
      <c r="B7" s="32" t="str">
        <f>IF(+[1]!Info_Productos_Cuantitativo[[#This Row],[Key]]="","",+[1]!Info_Productos_Cuantitativo[[#This Row],[Key]])</f>
        <v>1.</v>
      </c>
      <c r="C7" s="82" t="str">
        <f>IF(+[1]!Info_Productos_Cuantitativo[[#This Row],[Producto esperado]]="","",+[1]!Info_Productos_Cuantitativo[[#This Row],[Producto esperado]])</f>
        <v>1.1.2  Servicios de gestión y colocación de empleo para la población de vendedores y vendedoras informales a través de la Agencia Pública de Empleo Distrital (APED).</v>
      </c>
      <c r="D7" s="82" t="str">
        <f>IF(+[1]!Info_Productos_Cuantitativo[[#This Row],[Nombre indicador de Producto]]="","",+[1]!Info_Productos_Cuantitativo[[#This Row],[Nombre indicador de Producto]])</f>
        <v>Porcentaje de vendedores y vendedoras informales atendidas en los servicios de  la APED que desean emplearse formalmente.</v>
      </c>
      <c r="E7" s="82" t="str">
        <f>IF(+[1]!Info_Productos_Cuantitativo[[#This Row],[Sector Líder]]="","",+[1]!Info_Productos_Cuantitativo[[#This Row],[Sector Líder]])</f>
        <v>Desarrollo Económico, Industria y Turismo </v>
      </c>
      <c r="F7" s="82">
        <f>IF(+[1]!Info_Productos_Cuantitativo[[#This Row],[Ponderación relativa del Producto (%)]]="","",+[1]!Info_Productos_Cuantitativo[[#This Row],[Ponderación relativa del Producto (%)]])</f>
        <v>2.9000000000000001E-2</v>
      </c>
      <c r="G7" s="82" t="str">
        <f>IF(+[1]!Info_Productos_Cuantitativo[[#This Row],[Valor Linea Base]]="","",+[1]!Info_Productos_Cuantitativo[[#This Row],[Valor Linea Base]])</f>
        <v/>
      </c>
      <c r="H7" s="82" t="str">
        <f>IF(+[1]!Info_Productos_Cuantitativo[[#This Row],[Tipo de anualización]]="","",+[1]!Info_Productos_Cuantitativo[[#This Row],[Tipo de anualización]])</f>
        <v>Creciente</v>
      </c>
      <c r="I7" s="82" t="str">
        <f>IF(+[1]!Info_Productos_Cuantitativo[[#This Row],[Periodicidad de medición del indicador]]="","",+[1]!Info_Productos_Cuantitativo[[#This Row],[Periodicidad de medición del indicador]])</f>
        <v>Semestral</v>
      </c>
      <c r="J7" s="83">
        <f>IF(+[1]!Info_Productos_Cuantitativo[[#This Row],[Fecha de Inicio]]="","",+[1]!Info_Productos_Cuantitativo[[#This Row],[Fecha de Inicio]])</f>
        <v>45292</v>
      </c>
      <c r="K7" s="83">
        <f>IF(+[1]!Info_Productos_Cuantitativo[[#This Row],[Fecha de Finalización]]="","",+[1]!Info_Productos_Cuantitativo[[#This Row],[Fecha de Finalización]])</f>
        <v>49674</v>
      </c>
      <c r="L7" s="33" t="str">
        <f>IF(+[1]!Info_Productos_Cuantitativo[[#This Row],[Corte del último reporte]]="","",+[1]!Info_Productos_Cuantitativo[[#This Row],[Corte del último reporte]])</f>
        <v>Q4</v>
      </c>
      <c r="M7" s="33" t="str">
        <f>IF(+[1]!Info_Productos_Cuantitativo[[#This Row],[Año del último reporte]]="","",+[1]!Info_Productos_Cuantitativo[[#This Row],[Año del último reporte]])</f>
        <v>2024</v>
      </c>
      <c r="N7" s="34"/>
      <c r="O7" s="34"/>
      <c r="P7" s="34"/>
      <c r="Q7" s="34"/>
      <c r="R7" s="34"/>
      <c r="S7" s="34"/>
      <c r="T7" s="35"/>
      <c r="U7" s="34"/>
      <c r="V7" s="45" t="s">
        <v>36</v>
      </c>
      <c r="W7" s="46" t="s">
        <v>37</v>
      </c>
      <c r="X7" s="45" t="s">
        <v>36</v>
      </c>
      <c r="Y7" s="45" t="s">
        <v>38</v>
      </c>
      <c r="Z7" s="47" t="s">
        <v>36</v>
      </c>
      <c r="AA7" s="46" t="s">
        <v>37</v>
      </c>
      <c r="AB7" s="48" t="s">
        <v>39</v>
      </c>
      <c r="AC7" s="48" t="s">
        <v>40</v>
      </c>
      <c r="AD7" s="34"/>
      <c r="AE7" s="34"/>
      <c r="AF7" s="34"/>
      <c r="AG7" s="34"/>
      <c r="AH7" s="34"/>
      <c r="AI7" s="34"/>
      <c r="AJ7" s="34"/>
      <c r="AK7" s="34"/>
      <c r="AL7" s="34" t="s">
        <v>41</v>
      </c>
      <c r="AM7" s="49" t="s">
        <v>34</v>
      </c>
      <c r="AN7" s="49" t="s">
        <v>42</v>
      </c>
    </row>
    <row r="8" spans="1:40" s="44" customFormat="1" ht="96" hidden="1" x14ac:dyDescent="0.2">
      <c r="A8" s="32">
        <f>IF(+[1]!Info_Productos_Cuantitativo[[#This Row],[Producto No.]]="","",+[1]!Info_Productos_Cuantitativo[[#This Row],[Producto No.]])</f>
        <v>3</v>
      </c>
      <c r="B8" s="32" t="str">
        <f>IF(+[1]!Info_Productos_Cuantitativo[[#This Row],[Key]]="","",+[1]!Info_Productos_Cuantitativo[[#This Row],[Key]])</f>
        <v>1.</v>
      </c>
      <c r="C8" s="82" t="str">
        <f>IF(+[1]!Info_Productos_Cuantitativo[[#This Row],[Producto esperado]]="","",+[1]!Info_Productos_Cuantitativo[[#This Row],[Producto esperado]])</f>
        <v>1.1.3 Emprendimientos por subsistencia fortalecidos de la poblaciòn joven y/o adulta.</v>
      </c>
      <c r="D8" s="82" t="str">
        <f>IF(+[1]!Info_Productos_Cuantitativo[[#This Row],[Nombre indicador de Producto]]="","",+[1]!Info_Productos_Cuantitativo[[#This Row],[Nombre indicador de Producto]])</f>
        <v>Nùmero de emprendimientos por subsistencia fortalecidos de la poblaciòn joven y/o adulta.</v>
      </c>
      <c r="E8" s="82" t="str">
        <f>IF(+[1]!Info_Productos_Cuantitativo[[#This Row],[Sector Líder]]="","",+[1]!Info_Productos_Cuantitativo[[#This Row],[Sector Líder]])</f>
        <v>Desarrollo Económico, Industria y Turismo </v>
      </c>
      <c r="F8" s="82">
        <f>IF(+[1]!Info_Productos_Cuantitativo[[#This Row],[Ponderación relativa del Producto (%)]]="","",+[1]!Info_Productos_Cuantitativo[[#This Row],[Ponderación relativa del Producto (%)]])</f>
        <v>2.9000000000000001E-2</v>
      </c>
      <c r="G8" s="82">
        <f>IF(+[1]!Info_Productos_Cuantitativo[[#This Row],[Valor Linea Base]]="","",+[1]!Info_Productos_Cuantitativo[[#This Row],[Valor Linea Base]])</f>
        <v>113</v>
      </c>
      <c r="H8" s="82" t="str">
        <f>IF(+[1]!Info_Productos_Cuantitativo[[#This Row],[Tipo de anualización]]="","",+[1]!Info_Productos_Cuantitativo[[#This Row],[Tipo de anualización]])</f>
        <v>Suma</v>
      </c>
      <c r="I8" s="82" t="str">
        <f>IF(+[1]!Info_Productos_Cuantitativo[[#This Row],[Periodicidad de medición del indicador]]="","",+[1]!Info_Productos_Cuantitativo[[#This Row],[Periodicidad de medición del indicador]])</f>
        <v>Anual</v>
      </c>
      <c r="J8" s="83">
        <f>IF(+[1]!Info_Productos_Cuantitativo[[#This Row],[Fecha de Inicio]]="","",+[1]!Info_Productos_Cuantitativo[[#This Row],[Fecha de Inicio]])</f>
        <v>45658</v>
      </c>
      <c r="K8" s="83">
        <f>IF(+[1]!Info_Productos_Cuantitativo[[#This Row],[Fecha de Finalización]]="","",+[1]!Info_Productos_Cuantitativo[[#This Row],[Fecha de Finalización]])</f>
        <v>49674</v>
      </c>
      <c r="L8" s="33" t="e">
        <f>IF(+[1]!Info_Productos_Cuantitativo[[#This Row],[Corte del último reporte]]="","",+[1]!Info_Productos_Cuantitativo[[#This Row],[Corte del último reporte]])</f>
        <v>#N/A</v>
      </c>
      <c r="M8" s="33" t="e">
        <f>IF(+[1]!Info_Productos_Cuantitativo[[#This Row],[Año del último reporte]]="","",+[1]!Info_Productos_Cuantitativo[[#This Row],[Año del último reporte]])</f>
        <v>#N/A</v>
      </c>
      <c r="N8" s="34"/>
      <c r="O8" s="34"/>
      <c r="P8" s="34"/>
      <c r="Q8" s="34"/>
      <c r="R8" s="34"/>
      <c r="S8" s="34"/>
      <c r="T8" s="35"/>
      <c r="U8" s="34"/>
      <c r="V8" s="50"/>
      <c r="W8" s="51"/>
      <c r="X8" s="50"/>
      <c r="Y8" s="51"/>
      <c r="Z8" s="47"/>
      <c r="AA8" s="51"/>
      <c r="AB8" s="50"/>
      <c r="AC8" s="51"/>
      <c r="AD8" s="34"/>
      <c r="AE8" s="34"/>
      <c r="AF8" s="34"/>
      <c r="AG8" s="34"/>
      <c r="AH8" s="34"/>
      <c r="AI8" s="34"/>
      <c r="AJ8" s="34"/>
      <c r="AK8" s="34"/>
      <c r="AL8" s="34" t="s">
        <v>43</v>
      </c>
      <c r="AM8" s="52" t="s">
        <v>44</v>
      </c>
      <c r="AN8" s="53" t="s">
        <v>45</v>
      </c>
    </row>
    <row r="9" spans="1:40" s="44" customFormat="1" ht="68" hidden="1" x14ac:dyDescent="0.2">
      <c r="A9" s="32">
        <f>IF(+[1]!Info_Productos_Cuantitativo[[#This Row],[Producto No.]]="","",+[1]!Info_Productos_Cuantitativo[[#This Row],[Producto No.]])</f>
        <v>4</v>
      </c>
      <c r="B9" s="32" t="str">
        <f>IF(+[1]!Info_Productos_Cuantitativo[[#This Row],[Key]]="","",+[1]!Info_Productos_Cuantitativo[[#This Row],[Key]])</f>
        <v>1.</v>
      </c>
      <c r="C9" s="82" t="str">
        <f>IF(+[1]!Info_Productos_Cuantitativo[[#This Row],[Producto esperado]]="","",+[1]!Info_Productos_Cuantitativo[[#This Row],[Producto esperado]])</f>
        <v>1.1.4 Alternativas comerciales de generación de ingresos para personas adultas.</v>
      </c>
      <c r="D9" s="82" t="str">
        <f>IF(+[1]!Info_Productos_Cuantitativo[[#This Row],[Nombre indicador de Producto]]="","",+[1]!Info_Productos_Cuantitativo[[#This Row],[Nombre indicador de Producto]])</f>
        <v xml:space="preserve">Número de Personas adultas vendedoras informales  con alternativa comercial </v>
      </c>
      <c r="E9" s="82" t="str">
        <f>IF(+[1]!Info_Productos_Cuantitativo[[#This Row],[Sector Líder]]="","",+[1]!Info_Productos_Cuantitativo[[#This Row],[Sector Líder]])</f>
        <v>Desarrollo Económico, Industria y Turismo </v>
      </c>
      <c r="F9" s="82">
        <f>IF(+[1]!Info_Productos_Cuantitativo[[#This Row],[Ponderación relativa del Producto (%)]]="","",+[1]!Info_Productos_Cuantitativo[[#This Row],[Ponderación relativa del Producto (%)]])</f>
        <v>2.9000000000000001E-2</v>
      </c>
      <c r="G9" s="82">
        <f>IF(+[1]!Info_Productos_Cuantitativo[[#This Row],[Valor Linea Base]]="","",+[1]!Info_Productos_Cuantitativo[[#This Row],[Valor Linea Base]])</f>
        <v>68</v>
      </c>
      <c r="H9" s="82" t="str">
        <f>IF(+[1]!Info_Productos_Cuantitativo[[#This Row],[Tipo de anualización]]="","",+[1]!Info_Productos_Cuantitativo[[#This Row],[Tipo de anualización]])</f>
        <v>Suma</v>
      </c>
      <c r="I9" s="82" t="str">
        <f>IF(+[1]!Info_Productos_Cuantitativo[[#This Row],[Periodicidad de medición del indicador]]="","",+[1]!Info_Productos_Cuantitativo[[#This Row],[Periodicidad de medición del indicador]])</f>
        <v>Anual</v>
      </c>
      <c r="J9" s="83">
        <f>IF(+[1]!Info_Productos_Cuantitativo[[#This Row],[Fecha de Inicio]]="","",+[1]!Info_Productos_Cuantitativo[[#This Row],[Fecha de Inicio]])</f>
        <v>45658</v>
      </c>
      <c r="K9" s="83">
        <f>IF(+[1]!Info_Productos_Cuantitativo[[#This Row],[Fecha de Finalización]]="","",+[1]!Info_Productos_Cuantitativo[[#This Row],[Fecha de Finalización]])</f>
        <v>49674</v>
      </c>
      <c r="L9" s="33" t="e">
        <f>IF(+[1]!Info_Productos_Cuantitativo[[#This Row],[Corte del último reporte]]="","",+[1]!Info_Productos_Cuantitativo[[#This Row],[Corte del último reporte]])</f>
        <v>#N/A</v>
      </c>
      <c r="M9" s="33" t="e">
        <f>IF(+[1]!Info_Productos_Cuantitativo[[#This Row],[Año del último reporte]]="","",+[1]!Info_Productos_Cuantitativo[[#This Row],[Año del último reporte]])</f>
        <v>#N/A</v>
      </c>
      <c r="N9" s="34"/>
      <c r="O9" s="34"/>
      <c r="P9" s="34"/>
      <c r="Q9" s="34"/>
      <c r="R9" s="34"/>
      <c r="S9" s="34"/>
      <c r="T9" s="35"/>
      <c r="U9" s="34"/>
      <c r="V9" s="50"/>
      <c r="W9" s="51"/>
      <c r="X9" s="50"/>
      <c r="Y9" s="51"/>
      <c r="Z9" s="50"/>
      <c r="AA9" s="51"/>
      <c r="AB9" s="50"/>
      <c r="AC9" s="51"/>
      <c r="AD9" s="34"/>
      <c r="AE9" s="34"/>
      <c r="AF9" s="34"/>
      <c r="AG9" s="34"/>
      <c r="AH9" s="34"/>
      <c r="AI9" s="34"/>
      <c r="AJ9" s="34"/>
      <c r="AK9" s="34"/>
      <c r="AL9" s="34" t="s">
        <v>43</v>
      </c>
      <c r="AM9" s="52" t="s">
        <v>44</v>
      </c>
      <c r="AN9" s="54" t="s">
        <v>46</v>
      </c>
    </row>
    <row r="10" spans="1:40" s="44" customFormat="1" ht="128" hidden="1" x14ac:dyDescent="0.2">
      <c r="A10" s="32">
        <f>IF(+[1]!Info_Productos_Cuantitativo[[#This Row],[Producto No.]]="","",+[1]!Info_Productos_Cuantitativo[[#This Row],[Producto No.]])</f>
        <v>5</v>
      </c>
      <c r="B10" s="32" t="str">
        <f>IF(+[1]!Info_Productos_Cuantitativo[[#This Row],[Key]]="","",+[1]!Info_Productos_Cuantitativo[[#This Row],[Key]])</f>
        <v>1.</v>
      </c>
      <c r="C10" s="82" t="str">
        <f>IF(+[1]!Info_Productos_Cuantitativo[[#This Row],[Producto esperado]]="","",+[1]!Info_Productos_Cuantitativo[[#This Row],[Producto esperado]])</f>
        <v xml:space="preserve">1.1.5 Asistencia técnica y formación en capacidades para emprendimientos por subsistencia de  personas mayores de 60 años vendedores y vendedoras informales </v>
      </c>
      <c r="D10" s="82" t="str">
        <f>IF(+[1]!Info_Productos_Cuantitativo[[#This Row],[Nombre indicador de Producto]]="","",+[1]!Info_Productos_Cuantitativo[[#This Row],[Nombre indicador de Producto]])</f>
        <v>Número de emprendimientos por subsistencia con asistencia técnica y formación.</v>
      </c>
      <c r="E10" s="82" t="str">
        <f>IF(+[1]!Info_Productos_Cuantitativo[[#This Row],[Sector Líder]]="","",+[1]!Info_Productos_Cuantitativo[[#This Row],[Sector Líder]])</f>
        <v>Desarrollo Económico, Industria y Turismo </v>
      </c>
      <c r="F10" s="82">
        <f>IF(+[1]!Info_Productos_Cuantitativo[[#This Row],[Ponderación relativa del Producto (%)]]="","",+[1]!Info_Productos_Cuantitativo[[#This Row],[Ponderación relativa del Producto (%)]])</f>
        <v>2.9000000000000001E-2</v>
      </c>
      <c r="G10" s="82">
        <f>IF(+[1]!Info_Productos_Cuantitativo[[#This Row],[Valor Linea Base]]="","",+[1]!Info_Productos_Cuantitativo[[#This Row],[Valor Linea Base]])</f>
        <v>16</v>
      </c>
      <c r="H10" s="82" t="str">
        <f>IF(+[1]!Info_Productos_Cuantitativo[[#This Row],[Tipo de anualización]]="","",+[1]!Info_Productos_Cuantitativo[[#This Row],[Tipo de anualización]])</f>
        <v>Suma</v>
      </c>
      <c r="I10" s="82" t="str">
        <f>IF(+[1]!Info_Productos_Cuantitativo[[#This Row],[Periodicidad de medición del indicador]]="","",+[1]!Info_Productos_Cuantitativo[[#This Row],[Periodicidad de medición del indicador]])</f>
        <v>Anual</v>
      </c>
      <c r="J10" s="83">
        <f>IF(+[1]!Info_Productos_Cuantitativo[[#This Row],[Fecha de Inicio]]="","",+[1]!Info_Productos_Cuantitativo[[#This Row],[Fecha de Inicio]])</f>
        <v>46023</v>
      </c>
      <c r="K10" s="83">
        <f>IF(+[1]!Info_Productos_Cuantitativo[[#This Row],[Fecha de Finalización]]="","",+[1]!Info_Productos_Cuantitativo[[#This Row],[Fecha de Finalización]])</f>
        <v>49674</v>
      </c>
      <c r="L10" s="33" t="e">
        <f>IF(+[1]!Info_Productos_Cuantitativo[[#This Row],[Corte del último reporte]]="","",+[1]!Info_Productos_Cuantitativo[[#This Row],[Corte del último reporte]])</f>
        <v>#N/A</v>
      </c>
      <c r="M10" s="33" t="e">
        <f>IF(+[1]!Info_Productos_Cuantitativo[[#This Row],[Año del último reporte]]="","",+[1]!Info_Productos_Cuantitativo[[#This Row],[Año del último reporte]])</f>
        <v>#N/A</v>
      </c>
      <c r="N10" s="34"/>
      <c r="O10" s="34"/>
      <c r="P10" s="34"/>
      <c r="Q10" s="34"/>
      <c r="R10" s="34"/>
      <c r="S10" s="34"/>
      <c r="T10" s="35"/>
      <c r="U10" s="34"/>
      <c r="V10" s="50"/>
      <c r="W10" s="51"/>
      <c r="X10" s="50"/>
      <c r="Y10" s="51"/>
      <c r="Z10" s="50"/>
      <c r="AA10" s="51"/>
      <c r="AB10" s="50"/>
      <c r="AC10" s="51"/>
      <c r="AD10" s="34"/>
      <c r="AE10" s="34"/>
      <c r="AF10" s="34"/>
      <c r="AG10" s="34"/>
      <c r="AH10" s="34"/>
      <c r="AI10" s="34"/>
      <c r="AJ10" s="34"/>
      <c r="AK10" s="34"/>
      <c r="AL10" s="34" t="s">
        <v>47</v>
      </c>
      <c r="AM10" s="52" t="s">
        <v>44</v>
      </c>
      <c r="AN10" s="49" t="s">
        <v>48</v>
      </c>
    </row>
    <row r="11" spans="1:40" s="44" customFormat="1" ht="96" hidden="1" x14ac:dyDescent="0.2">
      <c r="A11" s="32">
        <f>IF(+[1]!Info_Productos_Cuantitativo[[#This Row],[Producto No.]]="","",+[1]!Info_Productos_Cuantitativo[[#This Row],[Producto No.]])</f>
        <v>6</v>
      </c>
      <c r="B11" s="32" t="str">
        <f>IF(+[1]!Info_Productos_Cuantitativo[[#This Row],[Key]]="","",+[1]!Info_Productos_Cuantitativo[[#This Row],[Key]])</f>
        <v>1.</v>
      </c>
      <c r="C11" s="82" t="str">
        <f>IF(+[1]!Info_Productos_Cuantitativo[[#This Row],[Producto esperado]]="","",+[1]!Info_Productos_Cuantitativo[[#This Row],[Producto esperado]])</f>
        <v>1.1.6 Ferias Comerciales organizadas  por el IPES</v>
      </c>
      <c r="D11" s="82" t="str">
        <f>IF(+[1]!Info_Productos_Cuantitativo[[#This Row],[Nombre indicador de Producto]]="","",+[1]!Info_Productos_Cuantitativo[[#This Row],[Nombre indicador de Producto]])</f>
        <v xml:space="preserve">Número de personas vendedoras informales vinculadas a  Ferias Comerciales de temporada o institucionales </v>
      </c>
      <c r="E11" s="82" t="str">
        <f>IF(+[1]!Info_Productos_Cuantitativo[[#This Row],[Sector Líder]]="","",+[1]!Info_Productos_Cuantitativo[[#This Row],[Sector Líder]])</f>
        <v>Desarrollo Económico, Industria y Turismo </v>
      </c>
      <c r="F11" s="82">
        <f>IF(+[1]!Info_Productos_Cuantitativo[[#This Row],[Ponderación relativa del Producto (%)]]="","",+[1]!Info_Productos_Cuantitativo[[#This Row],[Ponderación relativa del Producto (%)]])</f>
        <v>2.9000000000000001E-2</v>
      </c>
      <c r="G11" s="82">
        <f>IF(+[1]!Info_Productos_Cuantitativo[[#This Row],[Valor Linea Base]]="","",+[1]!Info_Productos_Cuantitativo[[#This Row],[Valor Linea Base]])</f>
        <v>300</v>
      </c>
      <c r="H11" s="82" t="str">
        <f>IF(+[1]!Info_Productos_Cuantitativo[[#This Row],[Tipo de anualización]]="","",+[1]!Info_Productos_Cuantitativo[[#This Row],[Tipo de anualización]])</f>
        <v>Suma</v>
      </c>
      <c r="I11" s="82" t="str">
        <f>IF(+[1]!Info_Productos_Cuantitativo[[#This Row],[Periodicidad de medición del indicador]]="","",+[1]!Info_Productos_Cuantitativo[[#This Row],[Periodicidad de medición del indicador]])</f>
        <v>Anual</v>
      </c>
      <c r="J11" s="83">
        <f>IF(+[1]!Info_Productos_Cuantitativo[[#This Row],[Fecha de Inicio]]="","",+[1]!Info_Productos_Cuantitativo[[#This Row],[Fecha de Inicio]])</f>
        <v>46023</v>
      </c>
      <c r="K11" s="83">
        <f>IF(+[1]!Info_Productos_Cuantitativo[[#This Row],[Fecha de Finalización]]="","",+[1]!Info_Productos_Cuantitativo[[#This Row],[Fecha de Finalización]])</f>
        <v>49674</v>
      </c>
      <c r="L11" s="33" t="e">
        <f>IF(+[1]!Info_Productos_Cuantitativo[[#This Row],[Corte del último reporte]]="","",+[1]!Info_Productos_Cuantitativo[[#This Row],[Corte del último reporte]])</f>
        <v>#N/A</v>
      </c>
      <c r="M11" s="33" t="e">
        <f>IF(+[1]!Info_Productos_Cuantitativo[[#This Row],[Año del último reporte]]="","",+[1]!Info_Productos_Cuantitativo[[#This Row],[Año del último reporte]])</f>
        <v>#N/A</v>
      </c>
      <c r="N11" s="34"/>
      <c r="O11" s="34"/>
      <c r="P11" s="34"/>
      <c r="Q11" s="34"/>
      <c r="R11" s="34"/>
      <c r="S11" s="34"/>
      <c r="T11" s="35"/>
      <c r="U11" s="34"/>
      <c r="V11" s="50"/>
      <c r="W11" s="51"/>
      <c r="X11" s="50"/>
      <c r="Y11" s="51"/>
      <c r="Z11" s="50"/>
      <c r="AA11" s="51"/>
      <c r="AB11" s="50"/>
      <c r="AC11" s="51"/>
      <c r="AD11" s="34"/>
      <c r="AE11" s="34"/>
      <c r="AF11" s="34"/>
      <c r="AG11" s="34"/>
      <c r="AH11" s="34"/>
      <c r="AI11" s="34"/>
      <c r="AJ11" s="34"/>
      <c r="AK11" s="34"/>
      <c r="AL11" s="34" t="s">
        <v>49</v>
      </c>
      <c r="AM11" s="52" t="s">
        <v>44</v>
      </c>
      <c r="AN11" s="54" t="s">
        <v>46</v>
      </c>
    </row>
    <row r="12" spans="1:40" s="44" customFormat="1" ht="68" hidden="1" x14ac:dyDescent="0.2">
      <c r="A12" s="32">
        <f>IF(+[1]!Info_Productos_Cuantitativo[[#This Row],[Producto No.]]="","",+[1]!Info_Productos_Cuantitativo[[#This Row],[Producto No.]])</f>
        <v>7</v>
      </c>
      <c r="B12" s="32" t="str">
        <f>IF(+[1]!Info_Productos_Cuantitativo[[#This Row],[Key]]="","",+[1]!Info_Productos_Cuantitativo[[#This Row],[Key]])</f>
        <v>1.</v>
      </c>
      <c r="C12" s="82" t="str">
        <f>IF(+[1]!Info_Productos_Cuantitativo[[#This Row],[Producto esperado]]="","",+[1]!Info_Productos_Cuantitativo[[#This Row],[Producto esperado]])</f>
        <v xml:space="preserve">1.1.7 Alternativas comerciales de generación de ingresos para personas mayores </v>
      </c>
      <c r="D12" s="82" t="str">
        <f>IF(+[1]!Info_Productos_Cuantitativo[[#This Row],[Nombre indicador de Producto]]="","",+[1]!Info_Productos_Cuantitativo[[#This Row],[Nombre indicador de Producto]])</f>
        <v>Número de personas mayores vinculadas a alternativas comerciales transitorias</v>
      </c>
      <c r="E12" s="82" t="str">
        <f>IF(+[1]!Info_Productos_Cuantitativo[[#This Row],[Sector Líder]]="","",+[1]!Info_Productos_Cuantitativo[[#This Row],[Sector Líder]])</f>
        <v>Desarrollo Económico, Industria y Turismo </v>
      </c>
      <c r="F12" s="82">
        <f>IF(+[1]!Info_Productos_Cuantitativo[[#This Row],[Ponderación relativa del Producto (%)]]="","",+[1]!Info_Productos_Cuantitativo[[#This Row],[Ponderación relativa del Producto (%)]])</f>
        <v>2.9000000000000001E-2</v>
      </c>
      <c r="G12" s="82">
        <f>IF(+[1]!Info_Productos_Cuantitativo[[#This Row],[Valor Linea Base]]="","",+[1]!Info_Productos_Cuantitativo[[#This Row],[Valor Linea Base]])</f>
        <v>45</v>
      </c>
      <c r="H12" s="82" t="str">
        <f>IF(+[1]!Info_Productos_Cuantitativo[[#This Row],[Tipo de anualización]]="","",+[1]!Info_Productos_Cuantitativo[[#This Row],[Tipo de anualización]])</f>
        <v>Suma</v>
      </c>
      <c r="I12" s="82" t="str">
        <f>IF(+[1]!Info_Productos_Cuantitativo[[#This Row],[Periodicidad de medición del indicador]]="","",+[1]!Info_Productos_Cuantitativo[[#This Row],[Periodicidad de medición del indicador]])</f>
        <v>Anual</v>
      </c>
      <c r="J12" s="83">
        <f>IF(+[1]!Info_Productos_Cuantitativo[[#This Row],[Fecha de Inicio]]="","",+[1]!Info_Productos_Cuantitativo[[#This Row],[Fecha de Inicio]])</f>
        <v>46023</v>
      </c>
      <c r="K12" s="83">
        <f>IF(+[1]!Info_Productos_Cuantitativo[[#This Row],[Fecha de Finalización]]="","",+[1]!Info_Productos_Cuantitativo[[#This Row],[Fecha de Finalización]])</f>
        <v>49674</v>
      </c>
      <c r="L12" s="33" t="e">
        <f>IF(+[1]!Info_Productos_Cuantitativo[[#This Row],[Corte del último reporte]]="","",+[1]!Info_Productos_Cuantitativo[[#This Row],[Corte del último reporte]])</f>
        <v>#N/A</v>
      </c>
      <c r="M12" s="33" t="e">
        <f>IF(+[1]!Info_Productos_Cuantitativo[[#This Row],[Año del último reporte]]="","",+[1]!Info_Productos_Cuantitativo[[#This Row],[Año del último reporte]])</f>
        <v>#N/A</v>
      </c>
      <c r="N12" s="34"/>
      <c r="O12" s="34"/>
      <c r="P12" s="34"/>
      <c r="Q12" s="34"/>
      <c r="R12" s="34"/>
      <c r="S12" s="34"/>
      <c r="T12" s="35"/>
      <c r="U12" s="34"/>
      <c r="V12" s="50"/>
      <c r="W12" s="51"/>
      <c r="X12" s="50"/>
      <c r="Y12" s="51"/>
      <c r="Z12" s="50"/>
      <c r="AA12" s="51"/>
      <c r="AB12" s="50"/>
      <c r="AC12" s="51"/>
      <c r="AD12" s="34"/>
      <c r="AE12" s="34"/>
      <c r="AF12" s="34"/>
      <c r="AG12" s="34"/>
      <c r="AH12" s="34"/>
      <c r="AI12" s="34"/>
      <c r="AJ12" s="34"/>
      <c r="AK12" s="34"/>
      <c r="AL12" s="55" t="s">
        <v>50</v>
      </c>
      <c r="AM12" s="52" t="s">
        <v>44</v>
      </c>
      <c r="AN12" s="54" t="s">
        <v>46</v>
      </c>
    </row>
    <row r="13" spans="1:40" s="44" customFormat="1" ht="288" x14ac:dyDescent="0.2">
      <c r="A13" s="32">
        <f>IF(+[1]!Info_Productos_Cuantitativo[[#This Row],[Producto No.]]="","",+[1]!Info_Productos_Cuantitativo[[#This Row],[Producto No.]])</f>
        <v>8</v>
      </c>
      <c r="B13" s="32" t="str">
        <f>IF(+[1]!Info_Productos_Cuantitativo[[#This Row],[Key]]="","",+[1]!Info_Productos_Cuantitativo[[#This Row],[Key]])</f>
        <v>1.</v>
      </c>
      <c r="C13" s="82" t="str">
        <f>IF(+[1]!Info_Productos_Cuantitativo[[#This Row],[Producto esperado]]="","",+[1]!Info_Productos_Cuantitativo[[#This Row],[Producto esperado]])</f>
        <v>1.1.8 Asistencia integral a emprendimientos de subsistencia de vendedores informales victimas del conflicto armado</v>
      </c>
      <c r="D13" s="82" t="str">
        <f>IF(+[1]!Info_Productos_Cuantitativo[[#This Row],[Nombre indicador de Producto]]="","",+[1]!Info_Productos_Cuantitativo[[#This Row],[Nombre indicador de Producto]])</f>
        <v>Número de emprendimientos de subsistencia de vendedores informales victimas del conflicto armado con asistencia integral.</v>
      </c>
      <c r="E13" s="82" t="str">
        <f>IF(+[1]!Info_Productos_Cuantitativo[[#This Row],[Sector Líder]]="","",+[1]!Info_Productos_Cuantitativo[[#This Row],[Sector Líder]])</f>
        <v>Desarrollo Económico, Industria y Turismo </v>
      </c>
      <c r="F13" s="82">
        <f>IF(+[1]!Info_Productos_Cuantitativo[[#This Row],[Ponderación relativa del Producto (%)]]="","",+[1]!Info_Productos_Cuantitativo[[#This Row],[Ponderación relativa del Producto (%)]])</f>
        <v>2.9000000000000001E-2</v>
      </c>
      <c r="G13" s="82">
        <f>IF(+[1]!Info_Productos_Cuantitativo[[#This Row],[Valor Linea Base]]="","",+[1]!Info_Productos_Cuantitativo[[#This Row],[Valor Linea Base]])</f>
        <v>69</v>
      </c>
      <c r="H13" s="82" t="str">
        <f>IF(+[1]!Info_Productos_Cuantitativo[[#This Row],[Tipo de anualización]]="","",+[1]!Info_Productos_Cuantitativo[[#This Row],[Tipo de anualización]])</f>
        <v>Suma</v>
      </c>
      <c r="I13" s="82" t="str">
        <f>IF(+[1]!Info_Productos_Cuantitativo[[#This Row],[Periodicidad de medición del indicador]]="","",+[1]!Info_Productos_Cuantitativo[[#This Row],[Periodicidad de medición del indicador]])</f>
        <v>Anual</v>
      </c>
      <c r="J13" s="83">
        <f>IF(+[1]!Info_Productos_Cuantitativo[[#This Row],[Fecha de Inicio]]="","",+[1]!Info_Productos_Cuantitativo[[#This Row],[Fecha de Inicio]])</f>
        <v>45292</v>
      </c>
      <c r="K13" s="83">
        <f>IF(+[1]!Info_Productos_Cuantitativo[[#This Row],[Fecha de Finalización]]="","",+[1]!Info_Productos_Cuantitativo[[#This Row],[Fecha de Finalización]])</f>
        <v>49674</v>
      </c>
      <c r="L13" s="33" t="str">
        <f>IF(+[1]!Info_Productos_Cuantitativo[[#This Row],[Corte del último reporte]]="","",+[1]!Info_Productos_Cuantitativo[[#This Row],[Corte del último reporte]])</f>
        <v>Q4</v>
      </c>
      <c r="M13" s="33" t="str">
        <f>IF(+[1]!Info_Productos_Cuantitativo[[#This Row],[Año del último reporte]]="","",+[1]!Info_Productos_Cuantitativo[[#This Row],[Año del último reporte]])</f>
        <v>2024</v>
      </c>
      <c r="N13" s="34"/>
      <c r="O13" s="34"/>
      <c r="P13" s="34"/>
      <c r="Q13" s="34"/>
      <c r="R13" s="34"/>
      <c r="S13" s="34"/>
      <c r="T13" s="35"/>
      <c r="U13" s="34"/>
      <c r="V13" s="56" t="s">
        <v>51</v>
      </c>
      <c r="W13" s="56" t="s">
        <v>52</v>
      </c>
      <c r="X13" s="56" t="s">
        <v>53</v>
      </c>
      <c r="Y13" s="56" t="s">
        <v>52</v>
      </c>
      <c r="Z13" s="56" t="s">
        <v>54</v>
      </c>
      <c r="AA13" s="56" t="s">
        <v>55</v>
      </c>
      <c r="AB13" s="56" t="s">
        <v>56</v>
      </c>
      <c r="AC13" s="56" t="s">
        <v>57</v>
      </c>
      <c r="AD13" s="34"/>
      <c r="AE13" s="34"/>
      <c r="AF13" s="34"/>
      <c r="AG13" s="34"/>
      <c r="AH13" s="34"/>
      <c r="AI13" s="34"/>
      <c r="AJ13" s="34"/>
      <c r="AK13" s="34"/>
      <c r="AL13" s="34" t="s">
        <v>58</v>
      </c>
      <c r="AM13" s="52" t="s">
        <v>44</v>
      </c>
      <c r="AN13" s="49" t="s">
        <v>48</v>
      </c>
    </row>
    <row r="14" spans="1:40" s="44" customFormat="1" ht="409.6" x14ac:dyDescent="0.2">
      <c r="A14" s="32">
        <f>IF(+[1]!Info_Productos_Cuantitativo[[#This Row],[Producto No.]]="","",+[1]!Info_Productos_Cuantitativo[[#This Row],[Producto No.]])</f>
        <v>9</v>
      </c>
      <c r="B14" s="32" t="str">
        <f>IF(+[1]!Info_Productos_Cuantitativo[[#This Row],[Key]]="","",+[1]!Info_Productos_Cuantitativo[[#This Row],[Key]])</f>
        <v>1.</v>
      </c>
      <c r="C14" s="82" t="str">
        <f>IF(+[1]!Info_Productos_Cuantitativo[[#This Row],[Producto esperado]]="","",+[1]!Info_Productos_Cuantitativo[[#This Row],[Producto esperado]])</f>
        <v xml:space="preserve">1.1.9 Alternativas comerciales transitorias para la generación de ingresos de vendedores informales victimas del conflicto armado </v>
      </c>
      <c r="D14" s="82" t="str">
        <f>IF(+[1]!Info_Productos_Cuantitativo[[#This Row],[Nombre indicador de Producto]]="","",+[1]!Info_Productos_Cuantitativo[[#This Row],[Nombre indicador de Producto]])</f>
        <v>Número de vendedores informales victimas del conflicto armado  con alternativas comerciales transitorias para la generación de ingresos</v>
      </c>
      <c r="E14" s="82" t="str">
        <f>IF(+[1]!Info_Productos_Cuantitativo[[#This Row],[Sector Líder]]="","",+[1]!Info_Productos_Cuantitativo[[#This Row],[Sector Líder]])</f>
        <v>Desarrollo Económico, Industria y Turismo </v>
      </c>
      <c r="F14" s="82">
        <f>IF(+[1]!Info_Productos_Cuantitativo[[#This Row],[Ponderación relativa del Producto (%)]]="","",+[1]!Info_Productos_Cuantitativo[[#This Row],[Ponderación relativa del Producto (%)]])</f>
        <v>2.9000000000000001E-2</v>
      </c>
      <c r="G14" s="82" t="str">
        <f>IF(+[1]!Info_Productos_Cuantitativo[[#This Row],[Valor Linea Base]]="","",+[1]!Info_Productos_Cuantitativo[[#This Row],[Valor Linea Base]])</f>
        <v/>
      </c>
      <c r="H14" s="82" t="str">
        <f>IF(+[1]!Info_Productos_Cuantitativo[[#This Row],[Tipo de anualización]]="","",+[1]!Info_Productos_Cuantitativo[[#This Row],[Tipo de anualización]])</f>
        <v>Suma</v>
      </c>
      <c r="I14" s="82" t="str">
        <f>IF(+[1]!Info_Productos_Cuantitativo[[#This Row],[Periodicidad de medición del indicador]]="","",+[1]!Info_Productos_Cuantitativo[[#This Row],[Periodicidad de medición del indicador]])</f>
        <v>Anual</v>
      </c>
      <c r="J14" s="83">
        <f>IF(+[1]!Info_Productos_Cuantitativo[[#This Row],[Fecha de Inicio]]="","",+[1]!Info_Productos_Cuantitativo[[#This Row],[Fecha de Inicio]])</f>
        <v>45292</v>
      </c>
      <c r="K14" s="83">
        <f>IF(+[1]!Info_Productos_Cuantitativo[[#This Row],[Fecha de Finalización]]="","",+[1]!Info_Productos_Cuantitativo[[#This Row],[Fecha de Finalización]])</f>
        <v>49674</v>
      </c>
      <c r="L14" s="33" t="str">
        <f>IF(+[1]!Info_Productos_Cuantitativo[[#This Row],[Corte del último reporte]]="","",+[1]!Info_Productos_Cuantitativo[[#This Row],[Corte del último reporte]])</f>
        <v>Q4</v>
      </c>
      <c r="M14" s="33" t="str">
        <f>IF(+[1]!Info_Productos_Cuantitativo[[#This Row],[Año del último reporte]]="","",+[1]!Info_Productos_Cuantitativo[[#This Row],[Año del último reporte]])</f>
        <v>2024</v>
      </c>
      <c r="N14" s="34"/>
      <c r="O14" s="34"/>
      <c r="P14" s="34"/>
      <c r="Q14" s="34"/>
      <c r="R14" s="34"/>
      <c r="S14" s="34"/>
      <c r="T14" s="35"/>
      <c r="U14" s="34"/>
      <c r="V14" s="56"/>
      <c r="W14" s="56"/>
      <c r="X14" s="56"/>
      <c r="Y14" s="56"/>
      <c r="Z14" s="56"/>
      <c r="AA14" s="56"/>
      <c r="AB14" s="56" t="s">
        <v>59</v>
      </c>
      <c r="AC14" s="56" t="s">
        <v>60</v>
      </c>
      <c r="AD14" s="34"/>
      <c r="AE14" s="34"/>
      <c r="AF14" s="34"/>
      <c r="AG14" s="34"/>
      <c r="AH14" s="34"/>
      <c r="AI14" s="34"/>
      <c r="AJ14" s="34"/>
      <c r="AK14" s="34"/>
      <c r="AL14" s="34" t="s">
        <v>61</v>
      </c>
      <c r="AM14" s="52" t="s">
        <v>44</v>
      </c>
      <c r="AN14" s="54" t="s">
        <v>62</v>
      </c>
    </row>
    <row r="15" spans="1:40" s="44" customFormat="1" ht="409.6" x14ac:dyDescent="0.2">
      <c r="A15" s="32">
        <f>IF(+[1]!Info_Productos_Cuantitativo[[#This Row],[Producto No.]]="","",+[1]!Info_Productos_Cuantitativo[[#This Row],[Producto No.]])</f>
        <v>10</v>
      </c>
      <c r="B15" s="32" t="str">
        <f>IF(+[1]!Info_Productos_Cuantitativo[[#This Row],[Key]]="","",+[1]!Info_Productos_Cuantitativo[[#This Row],[Key]])</f>
        <v>1.</v>
      </c>
      <c r="C15" s="82" t="str">
        <f>IF(+[1]!Info_Productos_Cuantitativo[[#This Row],[Producto esperado]]="","",+[1]!Info_Productos_Cuantitativo[[#This Row],[Producto esperado]])</f>
        <v>1.1.10 Programa de comercialización de alimentos empacados para personas mayores y/o con discapacidad que ejercen la venta informal.</v>
      </c>
      <c r="D15" s="82" t="str">
        <f>IF(+[1]!Info_Productos_Cuantitativo[[#This Row],[Nombre indicador de Producto]]="","",+[1]!Info_Productos_Cuantitativo[[#This Row],[Nombre indicador de Producto]])</f>
        <v>Porcentaje de avance de ejecución del Programa de comercialización de alimentos empacados para personas mayores y/o con discapacidad que ejercen la venta informal.</v>
      </c>
      <c r="E15" s="82" t="str">
        <f>IF(+[1]!Info_Productos_Cuantitativo[[#This Row],[Sector Líder]]="","",+[1]!Info_Productos_Cuantitativo[[#This Row],[Sector Líder]])</f>
        <v>Desarrollo Económico, Industria y Turismo </v>
      </c>
      <c r="F15" s="82">
        <f>IF(+[1]!Info_Productos_Cuantitativo[[#This Row],[Ponderación relativa del Producto (%)]]="","",+[1]!Info_Productos_Cuantitativo[[#This Row],[Ponderación relativa del Producto (%)]])</f>
        <v>2.9000000000000001E-2</v>
      </c>
      <c r="G15" s="82">
        <f>IF(+[1]!Info_Productos_Cuantitativo[[#This Row],[Valor Linea Base]]="","",+[1]!Info_Productos_Cuantitativo[[#This Row],[Valor Linea Base]])</f>
        <v>1</v>
      </c>
      <c r="H15" s="82" t="str">
        <f>IF(+[1]!Info_Productos_Cuantitativo[[#This Row],[Tipo de anualización]]="","",+[1]!Info_Productos_Cuantitativo[[#This Row],[Tipo de anualización]])</f>
        <v>Constante</v>
      </c>
      <c r="I15" s="82" t="str">
        <f>IF(+[1]!Info_Productos_Cuantitativo[[#This Row],[Periodicidad de medición del indicador]]="","",+[1]!Info_Productos_Cuantitativo[[#This Row],[Periodicidad de medición del indicador]])</f>
        <v>Anual</v>
      </c>
      <c r="J15" s="83">
        <f>IF(+[1]!Info_Productos_Cuantitativo[[#This Row],[Fecha de Inicio]]="","",+[1]!Info_Productos_Cuantitativo[[#This Row],[Fecha de Inicio]])</f>
        <v>45292</v>
      </c>
      <c r="K15" s="83">
        <f>IF(+[1]!Info_Productos_Cuantitativo[[#This Row],[Fecha de Finalización]]="","",+[1]!Info_Productos_Cuantitativo[[#This Row],[Fecha de Finalización]])</f>
        <v>49674</v>
      </c>
      <c r="L15" s="33" t="str">
        <f>IF(+[1]!Info_Productos_Cuantitativo[[#This Row],[Corte del último reporte]]="","",+[1]!Info_Productos_Cuantitativo[[#This Row],[Corte del último reporte]])</f>
        <v>Q4</v>
      </c>
      <c r="M15" s="33" t="str">
        <f>IF(+[1]!Info_Productos_Cuantitativo[[#This Row],[Año del último reporte]]="","",+[1]!Info_Productos_Cuantitativo[[#This Row],[Año del último reporte]])</f>
        <v>2024</v>
      </c>
      <c r="N15" s="34"/>
      <c r="O15" s="34"/>
      <c r="P15" s="34"/>
      <c r="Q15" s="34"/>
      <c r="R15" s="34"/>
      <c r="S15" s="34"/>
      <c r="T15" s="35"/>
      <c r="U15" s="34"/>
      <c r="V15" s="56" t="s">
        <v>63</v>
      </c>
      <c r="W15" s="56" t="s">
        <v>64</v>
      </c>
      <c r="X15" s="56" t="s">
        <v>65</v>
      </c>
      <c r="Y15" s="56" t="s">
        <v>66</v>
      </c>
      <c r="Z15" s="56" t="s">
        <v>65</v>
      </c>
      <c r="AA15" s="56" t="s">
        <v>67</v>
      </c>
      <c r="AB15" s="56" t="s">
        <v>65</v>
      </c>
      <c r="AC15" s="56" t="s">
        <v>68</v>
      </c>
      <c r="AD15" s="34"/>
      <c r="AE15" s="34"/>
      <c r="AF15" s="34"/>
      <c r="AG15" s="34"/>
      <c r="AH15" s="34"/>
      <c r="AI15" s="34"/>
      <c r="AJ15" s="34"/>
      <c r="AK15" s="34"/>
      <c r="AL15" s="34" t="s">
        <v>61</v>
      </c>
      <c r="AM15" s="52" t="s">
        <v>44</v>
      </c>
      <c r="AN15" s="54" t="s">
        <v>48</v>
      </c>
    </row>
    <row r="16" spans="1:40" s="44" customFormat="1" ht="409.6" x14ac:dyDescent="0.2">
      <c r="A16" s="32">
        <f>IF(+[1]!Info_Productos_Cuantitativo[[#This Row],[Producto No.]]="","",+[1]!Info_Productos_Cuantitativo[[#This Row],[Producto No.]])</f>
        <v>11</v>
      </c>
      <c r="B16" s="32" t="str">
        <f>IF(+[1]!Info_Productos_Cuantitativo[[#This Row],[Key]]="","",+[1]!Info_Productos_Cuantitativo[[#This Row],[Key]])</f>
        <v>1.</v>
      </c>
      <c r="C16" s="82" t="str">
        <f>IF(+[1]!Info_Productos_Cuantitativo[[#This Row],[Producto esperado]]="","",+[1]!Info_Productos_Cuantitativo[[#This Row],[Producto esperado]])</f>
        <v xml:space="preserve">1.1.11 Programa de financiamiento de la Economía Popular </v>
      </c>
      <c r="D16" s="82" t="str">
        <f>IF(+[1]!Info_Productos_Cuantitativo[[#This Row],[Nombre indicador de Producto]]="","",+[1]!Info_Productos_Cuantitativo[[#This Row],[Nombre indicador de Producto]])</f>
        <v xml:space="preserve">Porcentaje de avance en el diseño e implementación del Programa de financiamiento de la Economía Popular </v>
      </c>
      <c r="E16" s="82" t="str">
        <f>IF(+[1]!Info_Productos_Cuantitativo[[#This Row],[Sector Líder]]="","",+[1]!Info_Productos_Cuantitativo[[#This Row],[Sector Líder]])</f>
        <v>Desarrollo Económico, Industria y Turismo </v>
      </c>
      <c r="F16" s="82">
        <f>IF(+[1]!Info_Productos_Cuantitativo[[#This Row],[Ponderación relativa del Producto (%)]]="","",+[1]!Info_Productos_Cuantitativo[[#This Row],[Ponderación relativa del Producto (%)]])</f>
        <v>4.4999999999999998E-2</v>
      </c>
      <c r="G16" s="82" t="str">
        <f>IF(+[1]!Info_Productos_Cuantitativo[[#This Row],[Valor Linea Base]]="","",+[1]!Info_Productos_Cuantitativo[[#This Row],[Valor Linea Base]])</f>
        <v/>
      </c>
      <c r="H16" s="82" t="str">
        <f>IF(+[1]!Info_Productos_Cuantitativo[[#This Row],[Tipo de anualización]]="","",+[1]!Info_Productos_Cuantitativo[[#This Row],[Tipo de anualización]])</f>
        <v>Creciente</v>
      </c>
      <c r="I16" s="82" t="str">
        <f>IF(+[1]!Info_Productos_Cuantitativo[[#This Row],[Periodicidad de medición del indicador]]="","",+[1]!Info_Productos_Cuantitativo[[#This Row],[Periodicidad de medición del indicador]])</f>
        <v>Anual</v>
      </c>
      <c r="J16" s="83">
        <f>IF(+[1]!Info_Productos_Cuantitativo[[#This Row],[Fecha de Inicio]]="","",+[1]!Info_Productos_Cuantitativo[[#This Row],[Fecha de Inicio]])</f>
        <v>45474</v>
      </c>
      <c r="K16" s="83">
        <f>IF(+[1]!Info_Productos_Cuantitativo[[#This Row],[Fecha de Finalización]]="","",+[1]!Info_Productos_Cuantitativo[[#This Row],[Fecha de Finalización]])</f>
        <v>49674</v>
      </c>
      <c r="L16" s="33" t="str">
        <f>IF(+[1]!Info_Productos_Cuantitativo[[#This Row],[Corte del último reporte]]="","",+[1]!Info_Productos_Cuantitativo[[#This Row],[Corte del último reporte]])</f>
        <v>Q4</v>
      </c>
      <c r="M16" s="33" t="str">
        <f>IF(+[1]!Info_Productos_Cuantitativo[[#This Row],[Año del último reporte]]="","",+[1]!Info_Productos_Cuantitativo[[#This Row],[Año del último reporte]])</f>
        <v>2024</v>
      </c>
      <c r="N16" s="34"/>
      <c r="O16" s="34"/>
      <c r="P16" s="34"/>
      <c r="Q16" s="34"/>
      <c r="R16" s="34"/>
      <c r="S16" s="34"/>
      <c r="T16" s="35"/>
      <c r="U16" s="34"/>
      <c r="V16" s="56"/>
      <c r="W16" s="56"/>
      <c r="X16" s="56"/>
      <c r="Y16" s="56"/>
      <c r="Z16" s="55"/>
      <c r="AA16" s="56"/>
      <c r="AB16" s="56" t="s">
        <v>69</v>
      </c>
      <c r="AC16" s="56" t="s">
        <v>70</v>
      </c>
      <c r="AD16" s="34"/>
      <c r="AE16" s="34"/>
      <c r="AF16" s="34"/>
      <c r="AG16" s="34"/>
      <c r="AH16" s="34"/>
      <c r="AI16" s="34"/>
      <c r="AJ16" s="34"/>
      <c r="AK16" s="34"/>
      <c r="AL16" s="34" t="s">
        <v>71</v>
      </c>
      <c r="AM16" s="52" t="s">
        <v>44</v>
      </c>
      <c r="AN16" s="49" t="s">
        <v>72</v>
      </c>
    </row>
    <row r="17" spans="1:40" s="44" customFormat="1" ht="409.6" x14ac:dyDescent="0.2">
      <c r="A17" s="32">
        <f>IF(+[1]!Info_Productos_Cuantitativo[[#This Row],[Producto No.]]="","",+[1]!Info_Productos_Cuantitativo[[#This Row],[Producto No.]])</f>
        <v>12</v>
      </c>
      <c r="B17" s="32" t="str">
        <f>IF(+[1]!Info_Productos_Cuantitativo[[#This Row],[Key]]="","",+[1]!Info_Productos_Cuantitativo[[#This Row],[Key]])</f>
        <v>1.</v>
      </c>
      <c r="C17" s="82" t="str">
        <f>IF(+[1]!Info_Productos_Cuantitativo[[#This Row],[Producto esperado]]="","",+[1]!Info_Productos_Cuantitativo[[#This Row],[Producto esperado]])</f>
        <v>1.1.12 Registro, identificación, caracterización,  y/o actualizacion de datos de los vendedores informales.</v>
      </c>
      <c r="D17" s="82" t="str">
        <f>IF(+[1]!Info_Productos_Cuantitativo[[#This Row],[Nombre indicador de Producto]]="","",+[1]!Info_Productos_Cuantitativo[[#This Row],[Nombre indicador de Producto]])</f>
        <v>Número de vendedoras y vendedores informales registrados, identificados, caracterizados y/o actualizados</v>
      </c>
      <c r="E17" s="82" t="str">
        <f>IF(+[1]!Info_Productos_Cuantitativo[[#This Row],[Sector Líder]]="","",+[1]!Info_Productos_Cuantitativo[[#This Row],[Sector Líder]])</f>
        <v>Desarrollo Económico, Industria y Turismo </v>
      </c>
      <c r="F17" s="82">
        <f>IF(+[1]!Info_Productos_Cuantitativo[[#This Row],[Ponderación relativa del Producto (%)]]="","",+[1]!Info_Productos_Cuantitativo[[#This Row],[Ponderación relativa del Producto (%)]])</f>
        <v>3.5000000000000003E-2</v>
      </c>
      <c r="G17" s="82">
        <f>IF(+[1]!Info_Productos_Cuantitativo[[#This Row],[Valor Linea Base]]="","",+[1]!Info_Productos_Cuantitativo[[#This Row],[Valor Linea Base]])</f>
        <v>3991</v>
      </c>
      <c r="H17" s="82" t="str">
        <f>IF(+[1]!Info_Productos_Cuantitativo[[#This Row],[Tipo de anualización]]="","",+[1]!Info_Productos_Cuantitativo[[#This Row],[Tipo de anualización]])</f>
        <v>Suma</v>
      </c>
      <c r="I17" s="82" t="str">
        <f>IF(+[1]!Info_Productos_Cuantitativo[[#This Row],[Periodicidad de medición del indicador]]="","",+[1]!Info_Productos_Cuantitativo[[#This Row],[Periodicidad de medición del indicador]])</f>
        <v>Anual</v>
      </c>
      <c r="J17" s="83">
        <f>IF(+[1]!Info_Productos_Cuantitativo[[#This Row],[Fecha de Inicio]]="","",+[1]!Info_Productos_Cuantitativo[[#This Row],[Fecha de Inicio]])</f>
        <v>45139</v>
      </c>
      <c r="K17" s="83">
        <f>IF(+[1]!Info_Productos_Cuantitativo[[#This Row],[Fecha de Finalización]]="","",+[1]!Info_Productos_Cuantitativo[[#This Row],[Fecha de Finalización]])</f>
        <v>49674</v>
      </c>
      <c r="L17" s="33" t="str">
        <f>IF(+[1]!Info_Productos_Cuantitativo[[#This Row],[Corte del último reporte]]="","",+[1]!Info_Productos_Cuantitativo[[#This Row],[Corte del último reporte]])</f>
        <v>Q4</v>
      </c>
      <c r="M17" s="33" t="str">
        <f>IF(+[1]!Info_Productos_Cuantitativo[[#This Row],[Año del último reporte]]="","",+[1]!Info_Productos_Cuantitativo[[#This Row],[Año del último reporte]])</f>
        <v>2024</v>
      </c>
      <c r="N17" s="34"/>
      <c r="O17" s="34"/>
      <c r="P17" s="34"/>
      <c r="Q17" s="34"/>
      <c r="R17" s="34"/>
      <c r="S17" s="34"/>
      <c r="T17" s="35" t="s">
        <v>73</v>
      </c>
      <c r="U17" s="36" t="s">
        <v>74</v>
      </c>
      <c r="V17" s="56"/>
      <c r="W17" s="56"/>
      <c r="X17" s="56"/>
      <c r="Y17" s="56"/>
      <c r="Z17" s="56"/>
      <c r="AA17" s="56"/>
      <c r="AB17" s="56" t="s">
        <v>75</v>
      </c>
      <c r="AC17" s="56" t="s">
        <v>76</v>
      </c>
      <c r="AD17" s="34"/>
      <c r="AE17" s="34"/>
      <c r="AF17" s="34"/>
      <c r="AG17" s="34"/>
      <c r="AH17" s="34"/>
      <c r="AI17" s="34"/>
      <c r="AJ17" s="34"/>
      <c r="AK17" s="34"/>
      <c r="AL17" s="34" t="s">
        <v>77</v>
      </c>
      <c r="AM17" s="52" t="s">
        <v>44</v>
      </c>
      <c r="AN17" s="54" t="s">
        <v>46</v>
      </c>
    </row>
    <row r="18" spans="1:40" s="44" customFormat="1" ht="409.6" x14ac:dyDescent="0.2">
      <c r="A18" s="32">
        <f>IF(+[1]!Info_Productos_Cuantitativo[[#This Row],[Producto No.]]="","",+[1]!Info_Productos_Cuantitativo[[#This Row],[Producto No.]])</f>
        <v>13</v>
      </c>
      <c r="B18" s="32" t="str">
        <f>IF(+[1]!Info_Productos_Cuantitativo[[#This Row],[Key]]="","",+[1]!Info_Productos_Cuantitativo[[#This Row],[Key]])</f>
        <v>1.</v>
      </c>
      <c r="C18" s="82" t="str">
        <f>IF(+[1]!Info_Productos_Cuantitativo[[#This Row],[Producto esperado]]="","",+[1]!Info_Productos_Cuantitativo[[#This Row],[Producto esperado]])</f>
        <v>1.2.1 Servicios de formación para la garantía de la gestión y colocación de empleo de personas que realizan actividades de ventas informales interesados en emplearse formalmente, remitidos por el IPES</v>
      </c>
      <c r="D18" s="82" t="str">
        <f>IF(+[1]!Info_Productos_Cuantitativo[[#This Row],[Nombre indicador de Producto]]="","",+[1]!Info_Productos_Cuantitativo[[#This Row],[Nombre indicador de Producto]])</f>
        <v>Porcentaje de personas que realizan actividades de ventas informales que cuentan con formación en habilidades socioemocionales y  para el trabajo</v>
      </c>
      <c r="E18" s="82" t="str">
        <f>IF(+[1]!Info_Productos_Cuantitativo[[#This Row],[Sector Líder]]="","",+[1]!Info_Productos_Cuantitativo[[#This Row],[Sector Líder]])</f>
        <v>Desarrollo Económico, Industria y Turismo </v>
      </c>
      <c r="F18" s="82">
        <f>IF(+[1]!Info_Productos_Cuantitativo[[#This Row],[Ponderación relativa del Producto (%)]]="","",+[1]!Info_Productos_Cuantitativo[[#This Row],[Ponderación relativa del Producto (%)]])</f>
        <v>2.9000000000000001E-2</v>
      </c>
      <c r="G18" s="82" t="str">
        <f>IF(+[1]!Info_Productos_Cuantitativo[[#This Row],[Valor Linea Base]]="","",+[1]!Info_Productos_Cuantitativo[[#This Row],[Valor Linea Base]])</f>
        <v/>
      </c>
      <c r="H18" s="82" t="str">
        <f>IF(+[1]!Info_Productos_Cuantitativo[[#This Row],[Tipo de anualización]]="","",+[1]!Info_Productos_Cuantitativo[[#This Row],[Tipo de anualización]])</f>
        <v>Creciente</v>
      </c>
      <c r="I18" s="82" t="str">
        <f>IF(+[1]!Info_Productos_Cuantitativo[[#This Row],[Periodicidad de medición del indicador]]="","",+[1]!Info_Productos_Cuantitativo[[#This Row],[Periodicidad de medición del indicador]])</f>
        <v>Semestral</v>
      </c>
      <c r="J18" s="83">
        <f>IF(+[1]!Info_Productos_Cuantitativo[[#This Row],[Fecha de Inicio]]="","",+[1]!Info_Productos_Cuantitativo[[#This Row],[Fecha de Inicio]])</f>
        <v>45292</v>
      </c>
      <c r="K18" s="83">
        <f>IF(+[1]!Info_Productos_Cuantitativo[[#This Row],[Fecha de Finalización]]="","",+[1]!Info_Productos_Cuantitativo[[#This Row],[Fecha de Finalización]])</f>
        <v>49674</v>
      </c>
      <c r="L18" s="33" t="str">
        <f>IF(+[1]!Info_Productos_Cuantitativo[[#This Row],[Corte del último reporte]]="","",+[1]!Info_Productos_Cuantitativo[[#This Row],[Corte del último reporte]])</f>
        <v>Q4</v>
      </c>
      <c r="M18" s="33" t="str">
        <f>IF(+[1]!Info_Productos_Cuantitativo[[#This Row],[Año del último reporte]]="","",+[1]!Info_Productos_Cuantitativo[[#This Row],[Año del último reporte]])</f>
        <v>2024</v>
      </c>
      <c r="N18" s="34"/>
      <c r="O18" s="34"/>
      <c r="P18" s="34"/>
      <c r="Q18" s="34"/>
      <c r="R18" s="34"/>
      <c r="S18" s="34"/>
      <c r="T18" s="35"/>
      <c r="U18" s="34"/>
      <c r="V18" s="39" t="s">
        <v>78</v>
      </c>
      <c r="W18" s="46" t="s">
        <v>79</v>
      </c>
      <c r="X18" s="39" t="s">
        <v>80</v>
      </c>
      <c r="Y18" s="45" t="s">
        <v>81</v>
      </c>
      <c r="Z18" s="57" t="s">
        <v>82</v>
      </c>
      <c r="AA18" s="46" t="s">
        <v>79</v>
      </c>
      <c r="AB18" s="45" t="s">
        <v>83</v>
      </c>
      <c r="AC18" s="45" t="s">
        <v>84</v>
      </c>
      <c r="AD18" s="34"/>
      <c r="AE18" s="34"/>
      <c r="AF18" s="34"/>
      <c r="AG18" s="34"/>
      <c r="AH18" s="34"/>
      <c r="AI18" s="34"/>
      <c r="AJ18" s="34"/>
      <c r="AK18" s="34"/>
      <c r="AL18" s="34" t="s">
        <v>41</v>
      </c>
      <c r="AM18" s="49" t="s">
        <v>34</v>
      </c>
      <c r="AN18" s="49" t="s">
        <v>42</v>
      </c>
    </row>
    <row r="19" spans="1:40" s="44" customFormat="1" ht="409.6" x14ac:dyDescent="0.2">
      <c r="A19" s="32">
        <f>IF(+[1]!Info_Productos_Cuantitativo[[#This Row],[Producto No.]]="","",+[1]!Info_Productos_Cuantitativo[[#This Row],[Producto No.]])</f>
        <v>14</v>
      </c>
      <c r="B19" s="32" t="str">
        <f>IF(+[1]!Info_Productos_Cuantitativo[[#This Row],[Key]]="","",+[1]!Info_Productos_Cuantitativo[[#This Row],[Key]])</f>
        <v>1.</v>
      </c>
      <c r="C19" s="82" t="str">
        <f>IF(+[1]!Info_Productos_Cuantitativo[[#This Row],[Producto esperado]]="","",+[1]!Info_Productos_Cuantitativo[[#This Row],[Producto esperado]])</f>
        <v>1.2.2  Acciones de Información, Educación y Comunicación (IEC)  para  los  vendedores y vendedoras informales en el Distrito para la promoción del cuidado de la salud</v>
      </c>
      <c r="D19" s="82" t="str">
        <f>IF(+[1]!Info_Productos_Cuantitativo[[#This Row],[Nombre indicador de Producto]]="","",+[1]!Info_Productos_Cuantitativo[[#This Row],[Nombre indicador de Producto]])</f>
        <v>Número de vendedores y vendedoras informales que reciben acciones de Información, Educación y Comunicación (IEC) para la promoción del cuidado de la salud  en Bogotá</v>
      </c>
      <c r="E19" s="82" t="str">
        <f>IF(+[1]!Info_Productos_Cuantitativo[[#This Row],[Sector Líder]]="","",+[1]!Info_Productos_Cuantitativo[[#This Row],[Sector Líder]])</f>
        <v>Salud</v>
      </c>
      <c r="F19" s="82">
        <f>IF(+[1]!Info_Productos_Cuantitativo[[#This Row],[Ponderación relativa del Producto (%)]]="","",+[1]!Info_Productos_Cuantitativo[[#This Row],[Ponderación relativa del Producto (%)]])</f>
        <v>2.9000000000000001E-2</v>
      </c>
      <c r="G19" s="82" t="str">
        <f>IF(+[1]!Info_Productos_Cuantitativo[[#This Row],[Valor Linea Base]]="","",+[1]!Info_Productos_Cuantitativo[[#This Row],[Valor Linea Base]])</f>
        <v/>
      </c>
      <c r="H19" s="82" t="str">
        <f>IF(+[1]!Info_Productos_Cuantitativo[[#This Row],[Tipo de anualización]]="","",+[1]!Info_Productos_Cuantitativo[[#This Row],[Tipo de anualización]])</f>
        <v>Suma</v>
      </c>
      <c r="I19" s="82" t="str">
        <f>IF(+[1]!Info_Productos_Cuantitativo[[#This Row],[Periodicidad de medición del indicador]]="","",+[1]!Info_Productos_Cuantitativo[[#This Row],[Periodicidad de medición del indicador]])</f>
        <v>Anual</v>
      </c>
      <c r="J19" s="83">
        <f>IF(+[1]!Info_Productos_Cuantitativo[[#This Row],[Fecha de Inicio]]="","",+[1]!Info_Productos_Cuantitativo[[#This Row],[Fecha de Inicio]])</f>
        <v>45139</v>
      </c>
      <c r="K19" s="83">
        <f>IF(+[1]!Info_Productos_Cuantitativo[[#This Row],[Fecha de Finalización]]="","",+[1]!Info_Productos_Cuantitativo[[#This Row],[Fecha de Finalización]])</f>
        <v>49674</v>
      </c>
      <c r="L19" s="33" t="str">
        <f>IF(+[1]!Info_Productos_Cuantitativo[[#This Row],[Corte del último reporte]]="","",+[1]!Info_Productos_Cuantitativo[[#This Row],[Corte del último reporte]])</f>
        <v>Q4</v>
      </c>
      <c r="M19" s="33" t="str">
        <f>IF(+[1]!Info_Productos_Cuantitativo[[#This Row],[Año del último reporte]]="","",+[1]!Info_Productos_Cuantitativo[[#This Row],[Año del último reporte]])</f>
        <v>2024</v>
      </c>
      <c r="N19" s="34"/>
      <c r="O19" s="34"/>
      <c r="P19" s="34"/>
      <c r="Q19" s="34"/>
      <c r="R19" s="34"/>
      <c r="S19" s="34"/>
      <c r="T19" s="35" t="s">
        <v>85</v>
      </c>
      <c r="U19" s="58" t="s">
        <v>86</v>
      </c>
      <c r="V19" s="56" t="s">
        <v>87</v>
      </c>
      <c r="W19" s="59" t="s">
        <v>88</v>
      </c>
      <c r="X19" s="56" t="s">
        <v>87</v>
      </c>
      <c r="Y19" s="59" t="s">
        <v>88</v>
      </c>
      <c r="Z19" s="60" t="s">
        <v>89</v>
      </c>
      <c r="AA19" s="61" t="s">
        <v>90</v>
      </c>
      <c r="AB19" s="56" t="s">
        <v>91</v>
      </c>
      <c r="AC19" s="59" t="s">
        <v>92</v>
      </c>
      <c r="AD19" s="34"/>
      <c r="AE19" s="34"/>
      <c r="AF19" s="34"/>
      <c r="AG19" s="34"/>
      <c r="AH19" s="34"/>
      <c r="AI19" s="34"/>
      <c r="AJ19" s="34"/>
      <c r="AK19" s="34"/>
      <c r="AL19" s="34" t="s">
        <v>93</v>
      </c>
      <c r="AM19" s="62" t="s">
        <v>94</v>
      </c>
      <c r="AN19" s="62" t="s">
        <v>95</v>
      </c>
    </row>
    <row r="20" spans="1:40" s="44" customFormat="1" ht="409.6" x14ac:dyDescent="0.2">
      <c r="A20" s="32">
        <f>IF(+[1]!Info_Productos_Cuantitativo[[#This Row],[Producto No.]]="","",+[1]!Info_Productos_Cuantitativo[[#This Row],[Producto No.]])</f>
        <v>15</v>
      </c>
      <c r="B20" s="32" t="str">
        <f>IF(+[1]!Info_Productos_Cuantitativo[[#This Row],[Key]]="","",+[1]!Info_Productos_Cuantitativo[[#This Row],[Key]])</f>
        <v>1.</v>
      </c>
      <c r="C20" s="82" t="str">
        <f>IF(+[1]!Info_Productos_Cuantitativo[[#This Row],[Producto esperado]]="","",+[1]!Info_Productos_Cuantitativo[[#This Row],[Producto esperado]])</f>
        <v xml:space="preserve">1.2.3 Rutas de formación integrales, para vendedores(as) de la economía popular y sus familias. </v>
      </c>
      <c r="D20" s="82" t="str">
        <f>IF(+[1]!Info_Productos_Cuantitativo[[#This Row],[Nombre indicador de Producto]]="","",+[1]!Info_Productos_Cuantitativo[[#This Row],[Nombre indicador de Producto]])</f>
        <v>Número de Personas vendedoras de la economía popular y sus familias capacitadas en las diferentes rutas de formación integral.</v>
      </c>
      <c r="E20" s="82" t="str">
        <f>IF(+[1]!Info_Productos_Cuantitativo[[#This Row],[Sector Líder]]="","",+[1]!Info_Productos_Cuantitativo[[#This Row],[Sector Líder]])</f>
        <v>Desarrollo Económico, Industria y Turismo </v>
      </c>
      <c r="F20" s="82">
        <f>IF(+[1]!Info_Productos_Cuantitativo[[#This Row],[Ponderación relativa del Producto (%)]]="","",+[1]!Info_Productos_Cuantitativo[[#This Row],[Ponderación relativa del Producto (%)]])</f>
        <v>2.9000000000000001E-2</v>
      </c>
      <c r="G20" s="82" t="str">
        <f>IF(+[1]!Info_Productos_Cuantitativo[[#This Row],[Valor Linea Base]]="","",+[1]!Info_Productos_Cuantitativo[[#This Row],[Valor Linea Base]])</f>
        <v/>
      </c>
      <c r="H20" s="82" t="str">
        <f>IF(+[1]!Info_Productos_Cuantitativo[[#This Row],[Tipo de anualización]]="","",+[1]!Info_Productos_Cuantitativo[[#This Row],[Tipo de anualización]])</f>
        <v>Suma</v>
      </c>
      <c r="I20" s="82" t="str">
        <f>IF(+[1]!Info_Productos_Cuantitativo[[#This Row],[Periodicidad de medición del indicador]]="","",+[1]!Info_Productos_Cuantitativo[[#This Row],[Periodicidad de medición del indicador]])</f>
        <v>Anual</v>
      </c>
      <c r="J20" s="83">
        <f>IF(+[1]!Info_Productos_Cuantitativo[[#This Row],[Fecha de Inicio]]="","",+[1]!Info_Productos_Cuantitativo[[#This Row],[Fecha de Inicio]])</f>
        <v>45292</v>
      </c>
      <c r="K20" s="83">
        <f>IF(+[1]!Info_Productos_Cuantitativo[[#This Row],[Fecha de Finalización]]="","",+[1]!Info_Productos_Cuantitativo[[#This Row],[Fecha de Finalización]])</f>
        <v>49674</v>
      </c>
      <c r="L20" s="33" t="str">
        <f>IF(+[1]!Info_Productos_Cuantitativo[[#This Row],[Corte del último reporte]]="","",+[1]!Info_Productos_Cuantitativo[[#This Row],[Corte del último reporte]])</f>
        <v>Q4</v>
      </c>
      <c r="M20" s="33" t="str">
        <f>IF(+[1]!Info_Productos_Cuantitativo[[#This Row],[Año del último reporte]]="","",+[1]!Info_Productos_Cuantitativo[[#This Row],[Año del último reporte]])</f>
        <v>2024</v>
      </c>
      <c r="N20" s="34"/>
      <c r="O20" s="34"/>
      <c r="P20" s="34"/>
      <c r="Q20" s="34"/>
      <c r="R20" s="34"/>
      <c r="S20" s="34"/>
      <c r="T20" s="35"/>
      <c r="U20" s="34"/>
      <c r="V20" s="56" t="s">
        <v>96</v>
      </c>
      <c r="W20" s="56" t="s">
        <v>97</v>
      </c>
      <c r="X20" s="56" t="s">
        <v>98</v>
      </c>
      <c r="Y20" s="56" t="s">
        <v>97</v>
      </c>
      <c r="Z20" s="60" t="s">
        <v>99</v>
      </c>
      <c r="AA20" s="61" t="s">
        <v>100</v>
      </c>
      <c r="AB20" s="56" t="s">
        <v>101</v>
      </c>
      <c r="AC20" s="56" t="s">
        <v>97</v>
      </c>
      <c r="AD20" s="34"/>
      <c r="AE20" s="34"/>
      <c r="AF20" s="34"/>
      <c r="AG20" s="34"/>
      <c r="AH20" s="34"/>
      <c r="AI20" s="34"/>
      <c r="AJ20" s="34"/>
      <c r="AK20" s="34"/>
      <c r="AL20" s="34" t="s">
        <v>102</v>
      </c>
      <c r="AM20" s="52" t="s">
        <v>44</v>
      </c>
      <c r="AN20" s="54" t="s">
        <v>103</v>
      </c>
    </row>
    <row r="21" spans="1:40" s="44" customFormat="1" ht="409.6" x14ac:dyDescent="0.2">
      <c r="A21" s="32">
        <f>IF(+[1]!Info_Productos_Cuantitativo[[#This Row],[Producto No.]]="","",+[1]!Info_Productos_Cuantitativo[[#This Row],[Producto No.]])</f>
        <v>16</v>
      </c>
      <c r="B21" s="32" t="str">
        <f>IF(+[1]!Info_Productos_Cuantitativo[[#This Row],[Key]]="","",+[1]!Info_Productos_Cuantitativo[[#This Row],[Key]])</f>
        <v>1.</v>
      </c>
      <c r="C21" s="82" t="str">
        <f>IF(+[1]!Info_Productos_Cuantitativo[[#This Row],[Producto esperado]]="","",+[1]!Info_Productos_Cuantitativo[[#This Row],[Producto esperado]])</f>
        <v>1.2.4 Talleres de orientación para el empleo para vendedores(as) informales de la economía popular y sus familias.</v>
      </c>
      <c r="D21" s="82" t="str">
        <f>IF(+[1]!Info_Productos_Cuantitativo[[#This Row],[Nombre indicador de Producto]]="","",+[1]!Info_Productos_Cuantitativo[[#This Row],[Nombre indicador de Producto]])</f>
        <v xml:space="preserve">Número de vendedores informales y sus familias que participan de los talleres de orientación para el empleo </v>
      </c>
      <c r="E21" s="82" t="str">
        <f>IF(+[1]!Info_Productos_Cuantitativo[[#This Row],[Sector Líder]]="","",+[1]!Info_Productos_Cuantitativo[[#This Row],[Sector Líder]])</f>
        <v>Desarrollo Económico, Industria y Turismo </v>
      </c>
      <c r="F21" s="82">
        <f>IF(+[1]!Info_Productos_Cuantitativo[[#This Row],[Ponderación relativa del Producto (%)]]="","",+[1]!Info_Productos_Cuantitativo[[#This Row],[Ponderación relativa del Producto (%)]])</f>
        <v>2.9000000000000001E-2</v>
      </c>
      <c r="G21" s="82">
        <f>IF(+[1]!Info_Productos_Cuantitativo[[#This Row],[Valor Linea Base]]="","",+[1]!Info_Productos_Cuantitativo[[#This Row],[Valor Linea Base]])</f>
        <v>100</v>
      </c>
      <c r="H21" s="82" t="str">
        <f>IF(+[1]!Info_Productos_Cuantitativo[[#This Row],[Tipo de anualización]]="","",+[1]!Info_Productos_Cuantitativo[[#This Row],[Tipo de anualización]])</f>
        <v>Suma</v>
      </c>
      <c r="I21" s="82" t="str">
        <f>IF(+[1]!Info_Productos_Cuantitativo[[#This Row],[Periodicidad de medición del indicador]]="","",+[1]!Info_Productos_Cuantitativo[[#This Row],[Periodicidad de medición del indicador]])</f>
        <v>Anual</v>
      </c>
      <c r="J21" s="83">
        <f>IF(+[1]!Info_Productos_Cuantitativo[[#This Row],[Fecha de Inicio]]="","",+[1]!Info_Productos_Cuantitativo[[#This Row],[Fecha de Inicio]])</f>
        <v>45292</v>
      </c>
      <c r="K21" s="83">
        <f>IF(+[1]!Info_Productos_Cuantitativo[[#This Row],[Fecha de Finalización]]="","",+[1]!Info_Productos_Cuantitativo[[#This Row],[Fecha de Finalización]])</f>
        <v>49674</v>
      </c>
      <c r="L21" s="33" t="str">
        <f>IF(+[1]!Info_Productos_Cuantitativo[[#This Row],[Corte del último reporte]]="","",+[1]!Info_Productos_Cuantitativo[[#This Row],[Corte del último reporte]])</f>
        <v>Q4</v>
      </c>
      <c r="M21" s="33" t="str">
        <f>IF(+[1]!Info_Productos_Cuantitativo[[#This Row],[Año del último reporte]]="","",+[1]!Info_Productos_Cuantitativo[[#This Row],[Año del último reporte]])</f>
        <v>2024</v>
      </c>
      <c r="N21" s="34"/>
      <c r="O21" s="34"/>
      <c r="P21" s="34"/>
      <c r="Q21" s="34"/>
      <c r="R21" s="34"/>
      <c r="S21" s="34"/>
      <c r="T21" s="35"/>
      <c r="U21" s="34"/>
      <c r="V21" s="56" t="s">
        <v>104</v>
      </c>
      <c r="W21" s="56" t="s">
        <v>105</v>
      </c>
      <c r="X21" s="56" t="s">
        <v>106</v>
      </c>
      <c r="Y21" s="56" t="s">
        <v>107</v>
      </c>
      <c r="Z21" s="60" t="s">
        <v>108</v>
      </c>
      <c r="AA21" s="61" t="s">
        <v>109</v>
      </c>
      <c r="AB21" s="59" t="s">
        <v>110</v>
      </c>
      <c r="AC21" s="63" t="s">
        <v>111</v>
      </c>
      <c r="AD21" s="34"/>
      <c r="AE21" s="34"/>
      <c r="AF21" s="34"/>
      <c r="AG21" s="34"/>
      <c r="AH21" s="34"/>
      <c r="AI21" s="34"/>
      <c r="AJ21" s="34"/>
      <c r="AK21" s="34"/>
      <c r="AL21" s="34" t="s">
        <v>112</v>
      </c>
      <c r="AM21" s="52" t="s">
        <v>44</v>
      </c>
      <c r="AN21" s="54" t="s">
        <v>113</v>
      </c>
    </row>
    <row r="22" spans="1:40" s="44" customFormat="1" ht="409.6" x14ac:dyDescent="0.2">
      <c r="A22" s="32">
        <f>IF(+[1]!Info_Productos_Cuantitativo[[#This Row],[Producto No.]]="","",+[1]!Info_Productos_Cuantitativo[[#This Row],[Producto No.]])</f>
        <v>17</v>
      </c>
      <c r="B22" s="32" t="str">
        <f>IF(+[1]!Info_Productos_Cuantitativo[[#This Row],[Key]]="","",+[1]!Info_Productos_Cuantitativo[[#This Row],[Key]])</f>
        <v>2.</v>
      </c>
      <c r="C22" s="82" t="str">
        <f>IF(+[1]!Info_Productos_Cuantitativo[[#This Row],[Producto esperado]]="","",+[1]!Info_Productos_Cuantitativo[[#This Row],[Producto esperado]])</f>
        <v>2.1.1 Plan de Intervención de zonas de aglomeración de venta informal</v>
      </c>
      <c r="D22" s="82" t="str">
        <f>IF(+[1]!Info_Productos_Cuantitativo[[#This Row],[Nombre indicador de Producto]]="","",+[1]!Info_Productos_Cuantitativo[[#This Row],[Nombre indicador de Producto]])</f>
        <v>Porcentaje de avance de la ejecución del plan  de intervención para el control y seguimiento en zonas de aglomeración.</v>
      </c>
      <c r="E22" s="82" t="str">
        <f>IF(+[1]!Info_Productos_Cuantitativo[[#This Row],[Sector Líder]]="","",+[1]!Info_Productos_Cuantitativo[[#This Row],[Sector Líder]])</f>
        <v>Desarrollo Económico, Industria y Turismo </v>
      </c>
      <c r="F22" s="82">
        <f>IF(+[1]!Info_Productos_Cuantitativo[[#This Row],[Ponderación relativa del Producto (%)]]="","",+[1]!Info_Productos_Cuantitativo[[#This Row],[Ponderación relativa del Producto (%)]])</f>
        <v>0.03</v>
      </c>
      <c r="G22" s="82">
        <f>IF(+[1]!Info_Productos_Cuantitativo[[#This Row],[Valor Linea Base]]="","",+[1]!Info_Productos_Cuantitativo[[#This Row],[Valor Linea Base]])</f>
        <v>0.63</v>
      </c>
      <c r="H22" s="82" t="str">
        <f>IF(+[1]!Info_Productos_Cuantitativo[[#This Row],[Tipo de anualización]]="","",+[1]!Info_Productos_Cuantitativo[[#This Row],[Tipo de anualización]])</f>
        <v>Creciente</v>
      </c>
      <c r="I22" s="82" t="str">
        <f>IF(+[1]!Info_Productos_Cuantitativo[[#This Row],[Periodicidad de medición del indicador]]="","",+[1]!Info_Productos_Cuantitativo[[#This Row],[Periodicidad de medición del indicador]])</f>
        <v>Anual</v>
      </c>
      <c r="J22" s="83">
        <f>IF(+[1]!Info_Productos_Cuantitativo[[#This Row],[Fecha de Inicio]]="","",+[1]!Info_Productos_Cuantitativo[[#This Row],[Fecha de Inicio]])</f>
        <v>45139</v>
      </c>
      <c r="K22" s="83">
        <f>IF(+[1]!Info_Productos_Cuantitativo[[#This Row],[Fecha de Finalización]]="","",+[1]!Info_Productos_Cuantitativo[[#This Row],[Fecha de Finalización]])</f>
        <v>47848</v>
      </c>
      <c r="L22" s="33" t="str">
        <f>IF(+[1]!Info_Productos_Cuantitativo[[#This Row],[Corte del último reporte]]="","",+[1]!Info_Productos_Cuantitativo[[#This Row],[Corte del último reporte]])</f>
        <v>Q4</v>
      </c>
      <c r="M22" s="33" t="str">
        <f>IF(+[1]!Info_Productos_Cuantitativo[[#This Row],[Año del último reporte]]="","",+[1]!Info_Productos_Cuantitativo[[#This Row],[Año del último reporte]])</f>
        <v>2024</v>
      </c>
      <c r="N22" s="34"/>
      <c r="O22" s="34"/>
      <c r="P22" s="34"/>
      <c r="Q22" s="34"/>
      <c r="R22" s="34"/>
      <c r="S22" s="34"/>
      <c r="T22" s="35" t="s">
        <v>114</v>
      </c>
      <c r="U22" s="36" t="s">
        <v>115</v>
      </c>
      <c r="V22" s="56" t="s">
        <v>116</v>
      </c>
      <c r="W22" s="56" t="s">
        <v>117</v>
      </c>
      <c r="X22" s="56" t="s">
        <v>118</v>
      </c>
      <c r="Y22" s="56" t="s">
        <v>119</v>
      </c>
      <c r="Z22" s="56" t="s">
        <v>120</v>
      </c>
      <c r="AA22" s="56" t="s">
        <v>121</v>
      </c>
      <c r="AB22" s="56" t="s">
        <v>122</v>
      </c>
      <c r="AC22" s="56" t="s">
        <v>123</v>
      </c>
      <c r="AD22" s="34"/>
      <c r="AE22" s="34"/>
      <c r="AF22" s="34"/>
      <c r="AG22" s="34"/>
      <c r="AH22" s="34"/>
      <c r="AI22" s="34"/>
      <c r="AJ22" s="34"/>
      <c r="AK22" s="34"/>
      <c r="AL22" s="34" t="s">
        <v>93</v>
      </c>
      <c r="AM22" s="52" t="s">
        <v>44</v>
      </c>
      <c r="AN22" s="54" t="s">
        <v>46</v>
      </c>
    </row>
    <row r="23" spans="1:40" s="44" customFormat="1" ht="395" x14ac:dyDescent="0.2">
      <c r="A23" s="32">
        <f>IF(+[1]!Info_Productos_Cuantitativo[[#This Row],[Producto No.]]="","",+[1]!Info_Productos_Cuantitativo[[#This Row],[Producto No.]])</f>
        <v>18</v>
      </c>
      <c r="B23" s="32" t="str">
        <f>IF(+[1]!Info_Productos_Cuantitativo[[#This Row],[Key]]="","",+[1]!Info_Productos_Cuantitativo[[#This Row],[Key]])</f>
        <v>2.</v>
      </c>
      <c r="C23" s="82" t="str">
        <f>IF(+[1]!Info_Productos_Cuantitativo[[#This Row],[Producto esperado]]="","",+[1]!Info_Productos_Cuantitativo[[#This Row],[Producto esperado]])</f>
        <v>2.1.2 Plan interinstitucional en perspectiva de seguridad ciudadana contra la extorsión (gota a gota) en las zonas de concentración de vendedores y vendedoras informales afectadas por el delito en la ciudad</v>
      </c>
      <c r="D23" s="82" t="str">
        <f>IF(+[1]!Info_Productos_Cuantitativo[[#This Row],[Nombre indicador de Producto]]="","",+[1]!Info_Productos_Cuantitativo[[#This Row],[Nombre indicador de Producto]])</f>
        <v>Porcentraje de ejecución del Plan interinstitucional en perspectiva de seguridad ciudadana propuesto contra la extorsión (gota a gota) en zonas con alta concentración de vendedores y vendedoras informales.</v>
      </c>
      <c r="E23" s="82" t="str">
        <f>IF(+[1]!Info_Productos_Cuantitativo[[#This Row],[Sector Líder]]="","",+[1]!Info_Productos_Cuantitativo[[#This Row],[Sector Líder]])</f>
        <v>Seguridad, Convivencia y Justicia</v>
      </c>
      <c r="F23" s="82">
        <f>IF(+[1]!Info_Productos_Cuantitativo[[#This Row],[Ponderación relativa del Producto (%)]]="","",+[1]!Info_Productos_Cuantitativo[[#This Row],[Ponderación relativa del Producto (%)]])</f>
        <v>3.2000000000000001E-2</v>
      </c>
      <c r="G23" s="82" t="str">
        <f>IF(+[1]!Info_Productos_Cuantitativo[[#This Row],[Valor Linea Base]]="","",+[1]!Info_Productos_Cuantitativo[[#This Row],[Valor Linea Base]])</f>
        <v/>
      </c>
      <c r="H23" s="82" t="str">
        <f>IF(+[1]!Info_Productos_Cuantitativo[[#This Row],[Tipo de anualización]]="","",+[1]!Info_Productos_Cuantitativo[[#This Row],[Tipo de anualización]])</f>
        <v>Constante</v>
      </c>
      <c r="I23" s="82" t="str">
        <f>IF(+[1]!Info_Productos_Cuantitativo[[#This Row],[Periodicidad de medición del indicador]]="","",+[1]!Info_Productos_Cuantitativo[[#This Row],[Periodicidad de medición del indicador]])</f>
        <v>Anual</v>
      </c>
      <c r="J23" s="83">
        <f>IF(+[1]!Info_Productos_Cuantitativo[[#This Row],[Fecha de Inicio]]="","",+[1]!Info_Productos_Cuantitativo[[#This Row],[Fecha de Inicio]])</f>
        <v>45292</v>
      </c>
      <c r="K23" s="83">
        <f>IF(+[1]!Info_Productos_Cuantitativo[[#This Row],[Fecha de Finalización]]="","",+[1]!Info_Productos_Cuantitativo[[#This Row],[Fecha de Finalización]])</f>
        <v>46752</v>
      </c>
      <c r="L23" s="33" t="str">
        <f>IF(+[1]!Info_Productos_Cuantitativo[[#This Row],[Corte del último reporte]]="","",+[1]!Info_Productos_Cuantitativo[[#This Row],[Corte del último reporte]])</f>
        <v>Q4</v>
      </c>
      <c r="M23" s="33" t="str">
        <f>IF(+[1]!Info_Productos_Cuantitativo[[#This Row],[Año del último reporte]]="","",+[1]!Info_Productos_Cuantitativo[[#This Row],[Año del último reporte]])</f>
        <v>2024</v>
      </c>
      <c r="N23" s="34"/>
      <c r="O23" s="34"/>
      <c r="P23" s="34"/>
      <c r="Q23" s="34"/>
      <c r="R23" s="34"/>
      <c r="S23" s="34"/>
      <c r="T23" s="35"/>
      <c r="U23" s="34"/>
      <c r="V23" s="60" t="s">
        <v>124</v>
      </c>
      <c r="W23" s="61" t="s">
        <v>125</v>
      </c>
      <c r="X23" s="60" t="s">
        <v>126</v>
      </c>
      <c r="Y23" s="61" t="s">
        <v>127</v>
      </c>
      <c r="Z23" s="60" t="s">
        <v>128</v>
      </c>
      <c r="AA23" s="61" t="s">
        <v>129</v>
      </c>
      <c r="AB23" s="64" t="s">
        <v>130</v>
      </c>
      <c r="AC23" s="61" t="s">
        <v>131</v>
      </c>
      <c r="AD23" s="34"/>
      <c r="AE23" s="34"/>
      <c r="AF23" s="34"/>
      <c r="AG23" s="34"/>
      <c r="AH23" s="34"/>
      <c r="AI23" s="34"/>
      <c r="AJ23" s="34"/>
      <c r="AK23" s="34"/>
      <c r="AL23" s="34" t="s">
        <v>93</v>
      </c>
      <c r="AM23" s="49" t="s">
        <v>132</v>
      </c>
      <c r="AN23" s="49" t="s">
        <v>133</v>
      </c>
    </row>
    <row r="24" spans="1:40" s="44" customFormat="1" ht="409.6" x14ac:dyDescent="0.2">
      <c r="A24" s="32">
        <f>IF(+[1]!Info_Productos_Cuantitativo[[#This Row],[Producto No.]]="","",+[1]!Info_Productos_Cuantitativo[[#This Row],[Producto No.]])</f>
        <v>19</v>
      </c>
      <c r="B24" s="32" t="str">
        <f>IF(+[1]!Info_Productos_Cuantitativo[[#This Row],[Key]]="","",+[1]!Info_Productos_Cuantitativo[[#This Row],[Key]])</f>
        <v>2.</v>
      </c>
      <c r="C24" s="82" t="str">
        <f>IF(+[1]!Info_Productos_Cuantitativo[[#This Row],[Producto esperado]]="","",+[1]!Info_Productos_Cuantitativo[[#This Row],[Producto esperado]])</f>
        <v>2.1.3 Zonas de aglomeración organizadas</v>
      </c>
      <c r="D24" s="82" t="str">
        <f>IF(+[1]!Info_Productos_Cuantitativo[[#This Row],[Nombre indicador de Producto]]="","",+[1]!Info_Productos_Cuantitativo[[#This Row],[Nombre indicador de Producto]])</f>
        <v>Número de Zonas de aglomeración organizadas</v>
      </c>
      <c r="E24" s="82" t="str">
        <f>IF(+[1]!Info_Productos_Cuantitativo[[#This Row],[Sector Líder]]="","",+[1]!Info_Productos_Cuantitativo[[#This Row],[Sector Líder]])</f>
        <v>Gobierno</v>
      </c>
      <c r="F24" s="82">
        <f>IF(+[1]!Info_Productos_Cuantitativo[[#This Row],[Ponderación relativa del Producto (%)]]="","",+[1]!Info_Productos_Cuantitativo[[#This Row],[Ponderación relativa del Producto (%)]])</f>
        <v>3.5000000000000003E-2</v>
      </c>
      <c r="G24" s="82" t="str">
        <f>IF(+[1]!Info_Productos_Cuantitativo[[#This Row],[Valor Linea Base]]="","",+[1]!Info_Productos_Cuantitativo[[#This Row],[Valor Linea Base]])</f>
        <v/>
      </c>
      <c r="H24" s="82" t="str">
        <f>IF(+[1]!Info_Productos_Cuantitativo[[#This Row],[Tipo de anualización]]="","",+[1]!Info_Productos_Cuantitativo[[#This Row],[Tipo de anualización]])</f>
        <v>Suma</v>
      </c>
      <c r="I24" s="82" t="str">
        <f>IF(+[1]!Info_Productos_Cuantitativo[[#This Row],[Periodicidad de medición del indicador]]="","",+[1]!Info_Productos_Cuantitativo[[#This Row],[Periodicidad de medición del indicador]])</f>
        <v>Semestral</v>
      </c>
      <c r="J24" s="83">
        <f>IF(+[1]!Info_Productos_Cuantitativo[[#This Row],[Fecha de Inicio]]="","",+[1]!Info_Productos_Cuantitativo[[#This Row],[Fecha de Inicio]])</f>
        <v>45139</v>
      </c>
      <c r="K24" s="83">
        <f>IF(+[1]!Info_Productos_Cuantitativo[[#This Row],[Fecha de Finalización]]="","",+[1]!Info_Productos_Cuantitativo[[#This Row],[Fecha de Finalización]])</f>
        <v>49674</v>
      </c>
      <c r="L24" s="33" t="str">
        <f>IF(+[1]!Info_Productos_Cuantitativo[[#This Row],[Corte del último reporte]]="","",+[1]!Info_Productos_Cuantitativo[[#This Row],[Corte del último reporte]])</f>
        <v>Q4</v>
      </c>
      <c r="M24" s="33" t="str">
        <f>IF(+[1]!Info_Productos_Cuantitativo[[#This Row],[Año del último reporte]]="","",+[1]!Info_Productos_Cuantitativo[[#This Row],[Año del último reporte]])</f>
        <v>2024</v>
      </c>
      <c r="N24" s="34"/>
      <c r="O24" s="34"/>
      <c r="P24" s="34"/>
      <c r="Q24" s="34"/>
      <c r="R24" s="34"/>
      <c r="S24" s="34"/>
      <c r="T24" s="35"/>
      <c r="U24" s="34"/>
      <c r="V24" s="65" t="s">
        <v>134</v>
      </c>
      <c r="W24" s="66" t="s">
        <v>135</v>
      </c>
      <c r="X24" s="65" t="s">
        <v>136</v>
      </c>
      <c r="Y24" s="66" t="s">
        <v>135</v>
      </c>
      <c r="Z24" s="60" t="s">
        <v>137</v>
      </c>
      <c r="AA24" s="67" t="s">
        <v>138</v>
      </c>
      <c r="AB24" s="64" t="s">
        <v>139</v>
      </c>
      <c r="AC24" s="68" t="s">
        <v>140</v>
      </c>
      <c r="AD24" s="34"/>
      <c r="AE24" s="34"/>
      <c r="AF24" s="34"/>
      <c r="AG24" s="34"/>
      <c r="AH24" s="34"/>
      <c r="AI24" s="34"/>
      <c r="AJ24" s="34"/>
      <c r="AK24" s="34"/>
      <c r="AL24" s="34" t="s">
        <v>141</v>
      </c>
      <c r="AM24" s="42" t="s">
        <v>142</v>
      </c>
      <c r="AN24" s="69" t="s">
        <v>143</v>
      </c>
    </row>
    <row r="25" spans="1:40" s="44" customFormat="1" ht="384" x14ac:dyDescent="0.2">
      <c r="A25" s="32">
        <f>IF(+[1]!Info_Productos_Cuantitativo[[#This Row],[Producto No.]]="","",+[1]!Info_Productos_Cuantitativo[[#This Row],[Producto No.]])</f>
        <v>20</v>
      </c>
      <c r="B25" s="32" t="str">
        <f>IF(+[1]!Info_Productos_Cuantitativo[[#This Row],[Key]]="","",+[1]!Info_Productos_Cuantitativo[[#This Row],[Key]])</f>
        <v>2.</v>
      </c>
      <c r="C25" s="82" t="str">
        <f>IF(+[1]!Info_Productos_Cuantitativo[[#This Row],[Producto esperado]]="","",+[1]!Info_Productos_Cuantitativo[[#This Row],[Producto esperado]])</f>
        <v>2.1.4 Acuerdos de organización de espacio público firmados con las y los Vendedores Informales</v>
      </c>
      <c r="D25" s="82" t="str">
        <f>IF(+[1]!Info_Productos_Cuantitativo[[#This Row],[Nombre indicador de Producto]]="","",+[1]!Info_Productos_Cuantitativo[[#This Row],[Nombre indicador de Producto]])</f>
        <v>Número de acuerdos de organización de espacio público firmados con las y los Vendedores Informales</v>
      </c>
      <c r="E25" s="82" t="str">
        <f>IF(+[1]!Info_Productos_Cuantitativo[[#This Row],[Sector Líder]]="","",+[1]!Info_Productos_Cuantitativo[[#This Row],[Sector Líder]])</f>
        <v>Gobierno</v>
      </c>
      <c r="F25" s="82">
        <f>IF(+[1]!Info_Productos_Cuantitativo[[#This Row],[Ponderación relativa del Producto (%)]]="","",+[1]!Info_Productos_Cuantitativo[[#This Row],[Ponderación relativa del Producto (%)]])</f>
        <v>3.5000000000000003E-2</v>
      </c>
      <c r="G25" s="82">
        <f>IF(+[1]!Info_Productos_Cuantitativo[[#This Row],[Valor Linea Base]]="","",+[1]!Info_Productos_Cuantitativo[[#This Row],[Valor Linea Base]])</f>
        <v>15</v>
      </c>
      <c r="H25" s="82" t="str">
        <f>IF(+[1]!Info_Productos_Cuantitativo[[#This Row],[Tipo de anualización]]="","",+[1]!Info_Productos_Cuantitativo[[#This Row],[Tipo de anualización]])</f>
        <v>Suma</v>
      </c>
      <c r="I25" s="82" t="str">
        <f>IF(+[1]!Info_Productos_Cuantitativo[[#This Row],[Periodicidad de medición del indicador]]="","",+[1]!Info_Productos_Cuantitativo[[#This Row],[Periodicidad de medición del indicador]])</f>
        <v>Anual</v>
      </c>
      <c r="J25" s="83">
        <f>IF(+[1]!Info_Productos_Cuantitativo[[#This Row],[Fecha de Inicio]]="","",+[1]!Info_Productos_Cuantitativo[[#This Row],[Fecha de Inicio]])</f>
        <v>44927</v>
      </c>
      <c r="K25" s="83">
        <f>IF(+[1]!Info_Productos_Cuantitativo[[#This Row],[Fecha de Finalización]]="","",+[1]!Info_Productos_Cuantitativo[[#This Row],[Fecha de Finalización]])</f>
        <v>49674</v>
      </c>
      <c r="L25" s="33" t="str">
        <f>IF(+[1]!Info_Productos_Cuantitativo[[#This Row],[Corte del último reporte]]="","",+[1]!Info_Productos_Cuantitativo[[#This Row],[Corte del último reporte]])</f>
        <v>Q4</v>
      </c>
      <c r="M25" s="33" t="str">
        <f>IF(+[1]!Info_Productos_Cuantitativo[[#This Row],[Año del último reporte]]="","",+[1]!Info_Productos_Cuantitativo[[#This Row],[Año del último reporte]])</f>
        <v>2024</v>
      </c>
      <c r="N25" s="34"/>
      <c r="O25" s="34"/>
      <c r="P25" s="34"/>
      <c r="Q25" s="34"/>
      <c r="R25" s="34"/>
      <c r="S25" s="34"/>
      <c r="T25" s="35"/>
      <c r="U25" s="34"/>
      <c r="V25" s="65" t="s">
        <v>144</v>
      </c>
      <c r="W25" s="66" t="s">
        <v>145</v>
      </c>
      <c r="X25" s="65" t="s">
        <v>146</v>
      </c>
      <c r="Y25" s="66" t="s">
        <v>145</v>
      </c>
      <c r="Z25" s="60" t="s">
        <v>147</v>
      </c>
      <c r="AA25" s="67" t="s">
        <v>148</v>
      </c>
      <c r="AB25" s="64" t="s">
        <v>149</v>
      </c>
      <c r="AC25" s="68" t="s">
        <v>150</v>
      </c>
      <c r="AD25" s="34"/>
      <c r="AE25" s="34"/>
      <c r="AF25" s="34"/>
      <c r="AG25" s="34"/>
      <c r="AH25" s="34"/>
      <c r="AI25" s="34"/>
      <c r="AJ25" s="34"/>
      <c r="AK25" s="34"/>
      <c r="AL25" s="34" t="s">
        <v>151</v>
      </c>
      <c r="AM25" s="42" t="s">
        <v>142</v>
      </c>
      <c r="AN25" s="69" t="s">
        <v>143</v>
      </c>
    </row>
    <row r="26" spans="1:40" s="44" customFormat="1" ht="408" customHeight="1" x14ac:dyDescent="0.2">
      <c r="A26" s="32">
        <f>IF(+[1]!Info_Productos_Cuantitativo[[#This Row],[Producto No.]]="","",+[1]!Info_Productos_Cuantitativo[[#This Row],[Producto No.]])</f>
        <v>21</v>
      </c>
      <c r="B26" s="32" t="str">
        <f>IF(+[1]!Info_Productos_Cuantitativo[[#This Row],[Key]]="","",+[1]!Info_Productos_Cuantitativo[[#This Row],[Key]])</f>
        <v>2.</v>
      </c>
      <c r="C26" s="82" t="str">
        <f>IF(+[1]!Info_Productos_Cuantitativo[[#This Row],[Producto esperado]]="","",+[1]!Info_Productos_Cuantitativo[[#This Row],[Producto esperado]])</f>
        <v>2.1.5 Estrategias de co-creación de la Economía Popular implementadas</v>
      </c>
      <c r="D26" s="82" t="str">
        <f>IF(+[1]!Info_Productos_Cuantitativo[[#This Row],[Nombre indicador de Producto]]="","",+[1]!Info_Productos_Cuantitativo[[#This Row],[Nombre indicador de Producto]])</f>
        <v>Número de Estrategias de co-creación de la Economía Popular implementadas</v>
      </c>
      <c r="E26" s="82" t="str">
        <f>IF(+[1]!Info_Productos_Cuantitativo[[#This Row],[Sector Líder]]="","",+[1]!Info_Productos_Cuantitativo[[#This Row],[Sector Líder]])</f>
        <v>Gobierno</v>
      </c>
      <c r="F26" s="82">
        <f>IF(+[1]!Info_Productos_Cuantitativo[[#This Row],[Ponderación relativa del Producto (%)]]="","",+[1]!Info_Productos_Cuantitativo[[#This Row],[Ponderación relativa del Producto (%)]])</f>
        <v>0.03</v>
      </c>
      <c r="G26" s="82" t="str">
        <f>IF(+[1]!Info_Productos_Cuantitativo[[#This Row],[Valor Linea Base]]="","",+[1]!Info_Productos_Cuantitativo[[#This Row],[Valor Linea Base]])</f>
        <v/>
      </c>
      <c r="H26" s="82" t="str">
        <f>IF(+[1]!Info_Productos_Cuantitativo[[#This Row],[Tipo de anualización]]="","",+[1]!Info_Productos_Cuantitativo[[#This Row],[Tipo de anualización]])</f>
        <v>Suma</v>
      </c>
      <c r="I26" s="82" t="str">
        <f>IF(+[1]!Info_Productos_Cuantitativo[[#This Row],[Periodicidad de medición del indicador]]="","",+[1]!Info_Productos_Cuantitativo[[#This Row],[Periodicidad de medición del indicador]])</f>
        <v>Anual</v>
      </c>
      <c r="J26" s="83">
        <f>IF(+[1]!Info_Productos_Cuantitativo[[#This Row],[Fecha de Inicio]]="","",+[1]!Info_Productos_Cuantitativo[[#This Row],[Fecha de Inicio]])</f>
        <v>44927</v>
      </c>
      <c r="K26" s="83">
        <f>IF(+[1]!Info_Productos_Cuantitativo[[#This Row],[Fecha de Finalización]]="","",+[1]!Info_Productos_Cuantitativo[[#This Row],[Fecha de Finalización]])</f>
        <v>49674</v>
      </c>
      <c r="L26" s="33" t="str">
        <f>IF(+[1]!Info_Productos_Cuantitativo[[#This Row],[Corte del último reporte]]="","",+[1]!Info_Productos_Cuantitativo[[#This Row],[Corte del último reporte]])</f>
        <v>Q4</v>
      </c>
      <c r="M26" s="33" t="str">
        <f>IF(+[1]!Info_Productos_Cuantitativo[[#This Row],[Año del último reporte]]="","",+[1]!Info_Productos_Cuantitativo[[#This Row],[Año del último reporte]])</f>
        <v>2024</v>
      </c>
      <c r="N26" s="34"/>
      <c r="O26" s="34"/>
      <c r="P26" s="34"/>
      <c r="Q26" s="34"/>
      <c r="R26" s="34"/>
      <c r="S26" s="34"/>
      <c r="T26" s="35"/>
      <c r="U26" s="34"/>
      <c r="V26" s="65" t="s">
        <v>152</v>
      </c>
      <c r="W26" s="66" t="s">
        <v>153</v>
      </c>
      <c r="X26" s="65" t="s">
        <v>154</v>
      </c>
      <c r="Y26" s="66" t="s">
        <v>153</v>
      </c>
      <c r="Z26" s="60" t="s">
        <v>155</v>
      </c>
      <c r="AA26" s="67" t="s">
        <v>156</v>
      </c>
      <c r="AB26" s="70" t="s">
        <v>157</v>
      </c>
      <c r="AC26" s="68" t="s">
        <v>158</v>
      </c>
      <c r="AD26" s="34"/>
      <c r="AE26" s="34"/>
      <c r="AF26" s="34"/>
      <c r="AG26" s="34"/>
      <c r="AH26" s="34"/>
      <c r="AI26" s="34"/>
      <c r="AJ26" s="34"/>
      <c r="AK26" s="34"/>
      <c r="AL26" s="34" t="s">
        <v>71</v>
      </c>
      <c r="AM26" s="42" t="s">
        <v>142</v>
      </c>
      <c r="AN26" s="69" t="s">
        <v>143</v>
      </c>
    </row>
    <row r="27" spans="1:40" s="44" customFormat="1" ht="192" x14ac:dyDescent="0.2">
      <c r="A27" s="32">
        <f>IF(+[1]!Info_Productos_Cuantitativo[[#This Row],[Producto No.]]="","",+[1]!Info_Productos_Cuantitativo[[#This Row],[Producto No.]])</f>
        <v>22</v>
      </c>
      <c r="B27" s="32" t="str">
        <f>IF(+[1]!Info_Productos_Cuantitativo[[#This Row],[Key]]="","",+[1]!Info_Productos_Cuantitativo[[#This Row],[Key]])</f>
        <v>2.</v>
      </c>
      <c r="C27" s="82" t="str">
        <f>IF(+[1]!Info_Productos_Cuantitativo[[#This Row],[Producto esperado]]="","",+[1]!Info_Productos_Cuantitativo[[#This Row],[Producto esperado]])</f>
        <v>2.1.6  Inclusión de la actividad de ventas informales en el marco regulatorio para el aprovechamiento  económico del espacio público</v>
      </c>
      <c r="D27" s="82" t="str">
        <f>IF(+[1]!Info_Productos_Cuantitativo[[#This Row],[Nombre indicador de Producto]]="","",+[1]!Info_Productos_Cuantitativo[[#This Row],[Nombre indicador de Producto]])</f>
        <v>Numero de actos administrativos del marco regulatorio para el aprovechamiento económico del espacio publico modificados</v>
      </c>
      <c r="E27" s="82" t="str">
        <f>IF(+[1]!Info_Productos_Cuantitativo[[#This Row],[Sector Líder]]="","",+[1]!Info_Productos_Cuantitativo[[#This Row],[Sector Líder]])</f>
        <v>Gobierno</v>
      </c>
      <c r="F27" s="82">
        <f>IF(+[1]!Info_Productos_Cuantitativo[[#This Row],[Ponderación relativa del Producto (%)]]="","",+[1]!Info_Productos_Cuantitativo[[#This Row],[Ponderación relativa del Producto (%)]])</f>
        <v>0.03</v>
      </c>
      <c r="G27" s="82" t="str">
        <f>IF(+[1]!Info_Productos_Cuantitativo[[#This Row],[Valor Linea Base]]="","",+[1]!Info_Productos_Cuantitativo[[#This Row],[Valor Linea Base]])</f>
        <v/>
      </c>
      <c r="H27" s="82" t="str">
        <f>IF(+[1]!Info_Productos_Cuantitativo[[#This Row],[Tipo de anualización]]="","",+[1]!Info_Productos_Cuantitativo[[#This Row],[Tipo de anualización]])</f>
        <v>Suma</v>
      </c>
      <c r="I27" s="82" t="str">
        <f>IF(+[1]!Info_Productos_Cuantitativo[[#This Row],[Periodicidad de medición del indicador]]="","",+[1]!Info_Productos_Cuantitativo[[#This Row],[Periodicidad de medición del indicador]])</f>
        <v>Semestral</v>
      </c>
      <c r="J27" s="83">
        <f>IF(+[1]!Info_Productos_Cuantitativo[[#This Row],[Fecha de Inicio]]="","",+[1]!Info_Productos_Cuantitativo[[#This Row],[Fecha de Inicio]])</f>
        <v>45170</v>
      </c>
      <c r="K27" s="83">
        <f>IF(+[1]!Info_Productos_Cuantitativo[[#This Row],[Fecha de Finalización]]="","",+[1]!Info_Productos_Cuantitativo[[#This Row],[Fecha de Finalización]])</f>
        <v>45291</v>
      </c>
      <c r="L27" s="33" t="str">
        <f>IF(+[1]!Info_Productos_Cuantitativo[[#This Row],[Corte del último reporte]]="","",+[1]!Info_Productos_Cuantitativo[[#This Row],[Corte del último reporte]])</f>
        <v>Q4</v>
      </c>
      <c r="M27" s="33" t="str">
        <f>IF(+[1]!Info_Productos_Cuantitativo[[#This Row],[Año del último reporte]]="","",+[1]!Info_Productos_Cuantitativo[[#This Row],[Año del último reporte]])</f>
        <v>2024</v>
      </c>
      <c r="N27" s="34"/>
      <c r="O27" s="34"/>
      <c r="P27" s="34"/>
      <c r="Q27" s="34"/>
      <c r="R27" s="34"/>
      <c r="S27" s="34"/>
      <c r="T27" s="71" t="s">
        <v>159</v>
      </c>
      <c r="U27" s="56" t="s">
        <v>160</v>
      </c>
      <c r="V27" s="50"/>
      <c r="W27" s="51"/>
      <c r="X27" s="50"/>
      <c r="Y27" s="51"/>
      <c r="Z27" s="60" t="s">
        <v>229</v>
      </c>
      <c r="AA27" s="51"/>
      <c r="AB27" s="50"/>
      <c r="AC27" s="51"/>
      <c r="AD27" s="34"/>
      <c r="AE27" s="34"/>
      <c r="AF27" s="34"/>
      <c r="AG27" s="34"/>
      <c r="AH27" s="34"/>
      <c r="AI27" s="34"/>
      <c r="AJ27" s="34"/>
      <c r="AK27" s="34"/>
      <c r="AL27" s="34" t="s">
        <v>71</v>
      </c>
      <c r="AM27" s="49" t="s">
        <v>161</v>
      </c>
      <c r="AN27" s="49" t="s">
        <v>162</v>
      </c>
    </row>
    <row r="28" spans="1:40" s="44" customFormat="1" ht="409.6" x14ac:dyDescent="0.2">
      <c r="A28" s="32">
        <f>IF(+[1]!Info_Productos_Cuantitativo[[#This Row],[Producto No.]]="","",+[1]!Info_Productos_Cuantitativo[[#This Row],[Producto No.]])</f>
        <v>23</v>
      </c>
      <c r="B28" s="32" t="str">
        <f>IF(+[1]!Info_Productos_Cuantitativo[[#This Row],[Key]]="","",+[1]!Info_Productos_Cuantitativo[[#This Row],[Key]])</f>
        <v>2.</v>
      </c>
      <c r="C28" s="82" t="str">
        <f>IF(+[1]!Info_Productos_Cuantitativo[[#This Row],[Producto esperado]]="","",+[1]!Info_Productos_Cuantitativo[[#This Row],[Producto esperado]])</f>
        <v>2.1.7 Lineamiento para organización y regularizaciòn de la actividad de venta informal en el espacio publico</v>
      </c>
      <c r="D28" s="82" t="str">
        <f>IF(+[1]!Info_Productos_Cuantitativo[[#This Row],[Nombre indicador de Producto]]="","",+[1]!Info_Productos_Cuantitativo[[#This Row],[Nombre indicador de Producto]])</f>
        <v>Lineamientos para organización y regulación  de la actividad de venta informal en el espacio publico expedidos</v>
      </c>
      <c r="E28" s="82" t="str">
        <f>IF(+[1]!Info_Productos_Cuantitativo[[#This Row],[Sector Líder]]="","",+[1]!Info_Productos_Cuantitativo[[#This Row],[Sector Líder]])</f>
        <v>Desarrollo Económico, Industria y Turismo </v>
      </c>
      <c r="F28" s="82">
        <f>IF(+[1]!Info_Productos_Cuantitativo[[#This Row],[Ponderación relativa del Producto (%)]]="","",+[1]!Info_Productos_Cuantitativo[[#This Row],[Ponderación relativa del Producto (%)]])</f>
        <v>0.03</v>
      </c>
      <c r="G28" s="82" t="str">
        <f>IF(+[1]!Info_Productos_Cuantitativo[[#This Row],[Valor Linea Base]]="","",+[1]!Info_Productos_Cuantitativo[[#This Row],[Valor Linea Base]])</f>
        <v/>
      </c>
      <c r="H28" s="82" t="str">
        <f>IF(+[1]!Info_Productos_Cuantitativo[[#This Row],[Tipo de anualización]]="","",+[1]!Info_Productos_Cuantitativo[[#This Row],[Tipo de anualización]])</f>
        <v>Suma</v>
      </c>
      <c r="I28" s="82" t="str">
        <f>IF(+[1]!Info_Productos_Cuantitativo[[#This Row],[Periodicidad de medición del indicador]]="","",+[1]!Info_Productos_Cuantitativo[[#This Row],[Periodicidad de medición del indicador]])</f>
        <v>Anual</v>
      </c>
      <c r="J28" s="83">
        <f>IF(+[1]!Info_Productos_Cuantitativo[[#This Row],[Fecha de Inicio]]="","",+[1]!Info_Productos_Cuantitativo[[#This Row],[Fecha de Inicio]])</f>
        <v>45474</v>
      </c>
      <c r="K28" s="83">
        <f>IF(+[1]!Info_Productos_Cuantitativo[[#This Row],[Fecha de Finalización]]="","",+[1]!Info_Productos_Cuantitativo[[#This Row],[Fecha de Finalización]])</f>
        <v>46387</v>
      </c>
      <c r="L28" s="33" t="str">
        <f>IF(+[1]!Info_Productos_Cuantitativo[[#This Row],[Corte del último reporte]]="","",+[1]!Info_Productos_Cuantitativo[[#This Row],[Corte del último reporte]])</f>
        <v>Q4</v>
      </c>
      <c r="M28" s="33" t="str">
        <f>IF(+[1]!Info_Productos_Cuantitativo[[#This Row],[Año del último reporte]]="","",+[1]!Info_Productos_Cuantitativo[[#This Row],[Año del último reporte]])</f>
        <v>2024</v>
      </c>
      <c r="N28" s="34"/>
      <c r="O28" s="34"/>
      <c r="P28" s="34"/>
      <c r="Q28" s="34"/>
      <c r="R28" s="34"/>
      <c r="S28" s="34"/>
      <c r="T28" s="35"/>
      <c r="U28" s="34"/>
      <c r="V28" s="56"/>
      <c r="W28" s="56"/>
      <c r="X28" s="56"/>
      <c r="Y28" s="56"/>
      <c r="Z28" s="50"/>
      <c r="AA28" s="50"/>
      <c r="AB28" s="56" t="s">
        <v>163</v>
      </c>
      <c r="AC28" s="56" t="s">
        <v>164</v>
      </c>
      <c r="AD28" s="34"/>
      <c r="AE28" s="34"/>
      <c r="AF28" s="34"/>
      <c r="AG28" s="34"/>
      <c r="AH28" s="34"/>
      <c r="AI28" s="34"/>
      <c r="AJ28" s="34"/>
      <c r="AK28" s="34"/>
      <c r="AL28" s="34" t="s">
        <v>71</v>
      </c>
      <c r="AM28" s="52" t="s">
        <v>44</v>
      </c>
      <c r="AN28" s="49" t="s">
        <v>46</v>
      </c>
    </row>
    <row r="29" spans="1:40" s="44" customFormat="1" ht="409.6" x14ac:dyDescent="0.2">
      <c r="A29" s="32">
        <f>IF(+[1]!Info_Productos_Cuantitativo[[#This Row],[Producto No.]]="","",+[1]!Info_Productos_Cuantitativo[[#This Row],[Producto No.]])</f>
        <v>24</v>
      </c>
      <c r="B29" s="32" t="str">
        <f>IF(+[1]!Info_Productos_Cuantitativo[[#This Row],[Key]]="","",+[1]!Info_Productos_Cuantitativo[[#This Row],[Key]])</f>
        <v>2.</v>
      </c>
      <c r="C29" s="82" t="str">
        <f>IF(+[1]!Info_Productos_Cuantitativo[[#This Row],[Producto esperado]]="","",+[1]!Info_Productos_Cuantitativo[[#This Row],[Producto esperado]])</f>
        <v>2.1.8 Sensibilización con vendedores y vendedoras informales y sus formas organizativas, en prevención de comportamientos contrarios a la convivencia</v>
      </c>
      <c r="D29" s="82" t="str">
        <f>IF(+[1]!Info_Productos_Cuantitativo[[#This Row],[Nombre indicador de Producto]]="","",+[1]!Info_Productos_Cuantitativo[[#This Row],[Nombre indicador de Producto]])</f>
        <v>Número de vendedores y vendedoras informales  vinculados en jornadas de sensibilización</v>
      </c>
      <c r="E29" s="82" t="str">
        <f>IF(+[1]!Info_Productos_Cuantitativo[[#This Row],[Sector Líder]]="","",+[1]!Info_Productos_Cuantitativo[[#This Row],[Sector Líder]])</f>
        <v>Seguridad, Convivencia y Justicia</v>
      </c>
      <c r="F29" s="82">
        <f>IF(+[1]!Info_Productos_Cuantitativo[[#This Row],[Ponderación relativa del Producto (%)]]="","",+[1]!Info_Productos_Cuantitativo[[#This Row],[Ponderación relativa del Producto (%)]])</f>
        <v>2.9000000000000001E-2</v>
      </c>
      <c r="G29" s="82" t="str">
        <f>IF(+[1]!Info_Productos_Cuantitativo[[#This Row],[Valor Linea Base]]="","",+[1]!Info_Productos_Cuantitativo[[#This Row],[Valor Linea Base]])</f>
        <v/>
      </c>
      <c r="H29" s="82" t="str">
        <f>IF(+[1]!Info_Productos_Cuantitativo[[#This Row],[Tipo de anualización]]="","",+[1]!Info_Productos_Cuantitativo[[#This Row],[Tipo de anualización]])</f>
        <v>Suma</v>
      </c>
      <c r="I29" s="82" t="str">
        <f>IF(+[1]!Info_Productos_Cuantitativo[[#This Row],[Periodicidad de medición del indicador]]="","",+[1]!Info_Productos_Cuantitativo[[#This Row],[Periodicidad de medición del indicador]])</f>
        <v>Trimestral</v>
      </c>
      <c r="J29" s="83">
        <f>IF(+[1]!Info_Productos_Cuantitativo[[#This Row],[Fecha de Inicio]]="","",+[1]!Info_Productos_Cuantitativo[[#This Row],[Fecha de Inicio]])</f>
        <v>45139</v>
      </c>
      <c r="K29" s="83">
        <f>IF(+[1]!Info_Productos_Cuantitativo[[#This Row],[Fecha de Finalización]]="","",+[1]!Info_Productos_Cuantitativo[[#This Row],[Fecha de Finalización]])</f>
        <v>48579</v>
      </c>
      <c r="L29" s="33" t="str">
        <f>IF(+[1]!Info_Productos_Cuantitativo[[#This Row],[Corte del último reporte]]="","",+[1]!Info_Productos_Cuantitativo[[#This Row],[Corte del último reporte]])</f>
        <v>Q4</v>
      </c>
      <c r="M29" s="33" t="str">
        <f>IF(+[1]!Info_Productos_Cuantitativo[[#This Row],[Año del último reporte]]="","",+[1]!Info_Productos_Cuantitativo[[#This Row],[Año del último reporte]])</f>
        <v>2024</v>
      </c>
      <c r="N29" s="34"/>
      <c r="O29" s="34"/>
      <c r="P29" s="34"/>
      <c r="Q29" s="34"/>
      <c r="R29" s="34"/>
      <c r="S29" s="34"/>
      <c r="T29" s="72" t="s">
        <v>165</v>
      </c>
      <c r="U29" s="73" t="s">
        <v>166</v>
      </c>
      <c r="V29" s="60" t="s">
        <v>167</v>
      </c>
      <c r="W29" s="61" t="s">
        <v>168</v>
      </c>
      <c r="X29" s="60" t="s">
        <v>167</v>
      </c>
      <c r="Y29" s="61" t="s">
        <v>168</v>
      </c>
      <c r="Z29" s="60" t="s">
        <v>169</v>
      </c>
      <c r="AA29" s="61" t="s">
        <v>170</v>
      </c>
      <c r="AB29" s="60" t="s">
        <v>171</v>
      </c>
      <c r="AC29" s="74" t="s">
        <v>172</v>
      </c>
      <c r="AD29" s="34"/>
      <c r="AE29" s="34"/>
      <c r="AF29" s="34"/>
      <c r="AG29" s="34"/>
      <c r="AH29" s="34"/>
      <c r="AI29" s="34"/>
      <c r="AJ29" s="34"/>
      <c r="AK29" s="34"/>
      <c r="AL29" s="34" t="s">
        <v>173</v>
      </c>
      <c r="AM29" s="49" t="s">
        <v>132</v>
      </c>
      <c r="AN29" s="49" t="s">
        <v>174</v>
      </c>
    </row>
    <row r="30" spans="1:40" s="44" customFormat="1" ht="380" x14ac:dyDescent="0.2">
      <c r="A30" s="32">
        <f>IF(+[1]!Info_Productos_Cuantitativo[[#This Row],[Producto No.]]="","",+[1]!Info_Productos_Cuantitativo[[#This Row],[Producto No.]])</f>
        <v>25</v>
      </c>
      <c r="B30" s="32" t="str">
        <f>IF(+[1]!Info_Productos_Cuantitativo[[#This Row],[Key]]="","",+[1]!Info_Productos_Cuantitativo[[#This Row],[Key]])</f>
        <v>2.</v>
      </c>
      <c r="C30" s="82" t="str">
        <f>IF(+[1]!Info_Productos_Cuantitativo[[#This Row],[Producto esperado]]="","",+[1]!Info_Productos_Cuantitativo[[#This Row],[Producto esperado]])</f>
        <v>2.1.9 Guía de comportamiento y convivencia del Vendedor Informal en el espacio público</v>
      </c>
      <c r="D30" s="82" t="str">
        <f>IF(+[1]!Info_Productos_Cuantitativo[[#This Row],[Nombre indicador de Producto]]="","",+[1]!Info_Productos_Cuantitativo[[#This Row],[Nombre indicador de Producto]])</f>
        <v xml:space="preserve">Numero de vendedores informales a los que se socializa la guía de comportamiento y convivencia del vendedor informal en el espacio publico  </v>
      </c>
      <c r="E30" s="82" t="str">
        <f>IF(+[1]!Info_Productos_Cuantitativo[[#This Row],[Sector Líder]]="","",+[1]!Info_Productos_Cuantitativo[[#This Row],[Sector Líder]])</f>
        <v>Desarrollo Económico, Industria y Turismo </v>
      </c>
      <c r="F30" s="82">
        <f>IF(+[1]!Info_Productos_Cuantitativo[[#This Row],[Ponderación relativa del Producto (%)]]="","",+[1]!Info_Productos_Cuantitativo[[#This Row],[Ponderación relativa del Producto (%)]])</f>
        <v>2.9000000000000001E-2</v>
      </c>
      <c r="G30" s="82" t="str">
        <f>IF(+[1]!Info_Productos_Cuantitativo[[#This Row],[Valor Linea Base]]="","",+[1]!Info_Productos_Cuantitativo[[#This Row],[Valor Linea Base]])</f>
        <v/>
      </c>
      <c r="H30" s="82" t="str">
        <f>IF(+[1]!Info_Productos_Cuantitativo[[#This Row],[Tipo de anualización]]="","",+[1]!Info_Productos_Cuantitativo[[#This Row],[Tipo de anualización]])</f>
        <v>Suma</v>
      </c>
      <c r="I30" s="82" t="str">
        <f>IF(+[1]!Info_Productos_Cuantitativo[[#This Row],[Periodicidad de medición del indicador]]="","",+[1]!Info_Productos_Cuantitativo[[#This Row],[Periodicidad de medición del indicador]])</f>
        <v>Anual</v>
      </c>
      <c r="J30" s="83">
        <f>IF(+[1]!Info_Productos_Cuantitativo[[#This Row],[Fecha de Inicio]]="","",+[1]!Info_Productos_Cuantitativo[[#This Row],[Fecha de Inicio]])</f>
        <v>45474</v>
      </c>
      <c r="K30" s="83">
        <f>IF(+[1]!Info_Productos_Cuantitativo[[#This Row],[Fecha de Finalización]]="","",+[1]!Info_Productos_Cuantitativo[[#This Row],[Fecha de Finalización]])</f>
        <v>49674</v>
      </c>
      <c r="L30" s="33" t="str">
        <f>IF(+[1]!Info_Productos_Cuantitativo[[#This Row],[Corte del último reporte]]="","",+[1]!Info_Productos_Cuantitativo[[#This Row],[Corte del último reporte]])</f>
        <v>Q4</v>
      </c>
      <c r="M30" s="33" t="str">
        <f>IF(+[1]!Info_Productos_Cuantitativo[[#This Row],[Año del último reporte]]="","",+[1]!Info_Productos_Cuantitativo[[#This Row],[Año del último reporte]])</f>
        <v>2024</v>
      </c>
      <c r="N30" s="34"/>
      <c r="O30" s="34"/>
      <c r="P30" s="34"/>
      <c r="Q30" s="34"/>
      <c r="R30" s="34"/>
      <c r="S30" s="34"/>
      <c r="T30" s="35"/>
      <c r="U30" s="34"/>
      <c r="V30" s="56"/>
      <c r="W30" s="55"/>
      <c r="X30" s="56"/>
      <c r="Y30" s="56"/>
      <c r="Z30" s="75"/>
      <c r="AA30" s="76"/>
      <c r="AB30" s="56" t="s">
        <v>175</v>
      </c>
      <c r="AC30" s="56" t="s">
        <v>176</v>
      </c>
      <c r="AD30" s="34"/>
      <c r="AE30" s="34"/>
      <c r="AF30" s="34"/>
      <c r="AG30" s="34"/>
      <c r="AH30" s="34"/>
      <c r="AI30" s="34"/>
      <c r="AJ30" s="34"/>
      <c r="AK30" s="34"/>
      <c r="AL30" s="34" t="s">
        <v>71</v>
      </c>
      <c r="AM30" s="52" t="s">
        <v>44</v>
      </c>
      <c r="AN30" s="49" t="s">
        <v>46</v>
      </c>
    </row>
    <row r="31" spans="1:40" s="44" customFormat="1" ht="380" x14ac:dyDescent="0.2">
      <c r="A31" s="32">
        <f>IF(+[1]!Info_Productos_Cuantitativo[[#This Row],[Producto No.]]="","",+[1]!Info_Productos_Cuantitativo[[#This Row],[Producto No.]])</f>
        <v>26</v>
      </c>
      <c r="B31" s="32" t="str">
        <f>IF(+[1]!Info_Productos_Cuantitativo[[#This Row],[Key]]="","",+[1]!Info_Productos_Cuantitativo[[#This Row],[Key]])</f>
        <v>3.</v>
      </c>
      <c r="C31" s="82" t="str">
        <f>IF(+[1]!Info_Productos_Cuantitativo[[#This Row],[Producto esperado]]="","",+[1]!Info_Productos_Cuantitativo[[#This Row],[Producto esperado]])</f>
        <v>3.1.1 Formación y capacitación de las y los Consejeros Distritales y Locales sobre su función</v>
      </c>
      <c r="D31" s="82" t="str">
        <f>IF(+[1]!Info_Productos_Cuantitativo[[#This Row],[Nombre indicador de Producto]]="","",+[1]!Info_Productos_Cuantitativo[[#This Row],[Nombre indicador de Producto]])</f>
        <v>Número de consejeros(as) distritales y locales formados(as) y capacitados(as) sobre su función</v>
      </c>
      <c r="E31" s="82" t="str">
        <f>IF(+[1]!Info_Productos_Cuantitativo[[#This Row],[Sector Líder]]="","",+[1]!Info_Productos_Cuantitativo[[#This Row],[Sector Líder]])</f>
        <v>Desarrollo Económico, Industria y Turismo </v>
      </c>
      <c r="F31" s="82">
        <f>IF(+[1]!Info_Productos_Cuantitativo[[#This Row],[Ponderación relativa del Producto (%)]]="","",+[1]!Info_Productos_Cuantitativo[[#This Row],[Ponderación relativa del Producto (%)]])</f>
        <v>0.03</v>
      </c>
      <c r="G31" s="82" t="str">
        <f>IF(+[1]!Info_Productos_Cuantitativo[[#This Row],[Valor Linea Base]]="","",+[1]!Info_Productos_Cuantitativo[[#This Row],[Valor Linea Base]])</f>
        <v/>
      </c>
      <c r="H31" s="82" t="str">
        <f>IF(+[1]!Info_Productos_Cuantitativo[[#This Row],[Tipo de anualización]]="","",+[1]!Info_Productos_Cuantitativo[[#This Row],[Tipo de anualización]])</f>
        <v>Constante</v>
      </c>
      <c r="I31" s="82" t="str">
        <f>IF(+[1]!Info_Productos_Cuantitativo[[#This Row],[Periodicidad de medición del indicador]]="","",+[1]!Info_Productos_Cuantitativo[[#This Row],[Periodicidad de medición del indicador]])</f>
        <v>Anual</v>
      </c>
      <c r="J31" s="83">
        <f>IF(+[1]!Info_Productos_Cuantitativo[[#This Row],[Fecha de Inicio]]="","",+[1]!Info_Productos_Cuantitativo[[#This Row],[Fecha de Inicio]])</f>
        <v>45292</v>
      </c>
      <c r="K31" s="83">
        <f>IF(+[1]!Info_Productos_Cuantitativo[[#This Row],[Fecha de Finalización]]="","",+[1]!Info_Productos_Cuantitativo[[#This Row],[Fecha de Finalización]])</f>
        <v>49674</v>
      </c>
      <c r="L31" s="33" t="str">
        <f>IF(+[1]!Info_Productos_Cuantitativo[[#This Row],[Corte del último reporte]]="","",+[1]!Info_Productos_Cuantitativo[[#This Row],[Corte del último reporte]])</f>
        <v>Q4</v>
      </c>
      <c r="M31" s="33" t="str">
        <f>IF(+[1]!Info_Productos_Cuantitativo[[#This Row],[Año del último reporte]]="","",+[1]!Info_Productos_Cuantitativo[[#This Row],[Año del último reporte]])</f>
        <v>2024</v>
      </c>
      <c r="N31" s="34"/>
      <c r="O31" s="34"/>
      <c r="P31" s="34"/>
      <c r="Q31" s="34"/>
      <c r="R31" s="34"/>
      <c r="S31" s="34"/>
      <c r="T31" s="35"/>
      <c r="U31" s="34"/>
      <c r="V31" s="56" t="s">
        <v>177</v>
      </c>
      <c r="W31" s="56" t="s">
        <v>105</v>
      </c>
      <c r="X31" s="56" t="s">
        <v>178</v>
      </c>
      <c r="Y31" s="56" t="s">
        <v>105</v>
      </c>
      <c r="Z31" s="60" t="s">
        <v>179</v>
      </c>
      <c r="AA31" s="61" t="s">
        <v>180</v>
      </c>
      <c r="AB31" s="56" t="s">
        <v>181</v>
      </c>
      <c r="AC31" s="56" t="s">
        <v>105</v>
      </c>
      <c r="AD31" s="34"/>
      <c r="AE31" s="34"/>
      <c r="AF31" s="34"/>
      <c r="AG31" s="34"/>
      <c r="AH31" s="34"/>
      <c r="AI31" s="34"/>
      <c r="AJ31" s="34"/>
      <c r="AK31" s="34"/>
      <c r="AL31" s="34" t="s">
        <v>182</v>
      </c>
      <c r="AM31" s="52" t="s">
        <v>44</v>
      </c>
      <c r="AN31" s="43" t="s">
        <v>183</v>
      </c>
    </row>
    <row r="32" spans="1:40" s="44" customFormat="1" ht="409.6" x14ac:dyDescent="0.2">
      <c r="A32" s="32">
        <f>IF(+[1]!Info_Productos_Cuantitativo[[#This Row],[Producto No.]]="","",+[1]!Info_Productos_Cuantitativo[[#This Row],[Producto No.]])</f>
        <v>27</v>
      </c>
      <c r="B32" s="32" t="str">
        <f>IF(+[1]!Info_Productos_Cuantitativo[[#This Row],[Key]]="","",+[1]!Info_Productos_Cuantitativo[[#This Row],[Key]])</f>
        <v>3.</v>
      </c>
      <c r="C32" s="82" t="str">
        <f>IF(+[1]!Info_Productos_Cuantitativo[[#This Row],[Producto esperado]]="","",+[1]!Info_Productos_Cuantitativo[[#This Row],[Producto esperado]])</f>
        <v>3.1.2 Formación y capacitación para el fortalecimiento de las Organizaciones de Vendedores Informales</v>
      </c>
      <c r="D32" s="82" t="str">
        <f>IF(+[1]!Info_Productos_Cuantitativo[[#This Row],[Nombre indicador de Producto]]="","",+[1]!Info_Productos_Cuantitativo[[#This Row],[Nombre indicador de Producto]])</f>
        <v xml:space="preserve">Número de organizaciones de vendedores informales  formados(as) y capacitados(as) </v>
      </c>
      <c r="E32" s="82" t="str">
        <f>IF(+[1]!Info_Productos_Cuantitativo[[#This Row],[Sector Líder]]="","",+[1]!Info_Productos_Cuantitativo[[#This Row],[Sector Líder]])</f>
        <v>Desarrollo Económico, Industria y Turismo </v>
      </c>
      <c r="F32" s="82">
        <f>IF(+[1]!Info_Productos_Cuantitativo[[#This Row],[Ponderación relativa del Producto (%)]]="","",+[1]!Info_Productos_Cuantitativo[[#This Row],[Ponderación relativa del Producto (%)]])</f>
        <v>2.9000000000000001E-2</v>
      </c>
      <c r="G32" s="82" t="str">
        <f>IF(+[1]!Info_Productos_Cuantitativo[[#This Row],[Valor Linea Base]]="","",+[1]!Info_Productos_Cuantitativo[[#This Row],[Valor Linea Base]])</f>
        <v/>
      </c>
      <c r="H32" s="82" t="str">
        <f>IF(+[1]!Info_Productos_Cuantitativo[[#This Row],[Tipo de anualización]]="","",+[1]!Info_Productos_Cuantitativo[[#This Row],[Tipo de anualización]])</f>
        <v>Suma</v>
      </c>
      <c r="I32" s="82" t="str">
        <f>IF(+[1]!Info_Productos_Cuantitativo[[#This Row],[Periodicidad de medición del indicador]]="","",+[1]!Info_Productos_Cuantitativo[[#This Row],[Periodicidad de medición del indicador]])</f>
        <v>Anual</v>
      </c>
      <c r="J32" s="83">
        <f>IF(+[1]!Info_Productos_Cuantitativo[[#This Row],[Fecha de Inicio]]="","",+[1]!Info_Productos_Cuantitativo[[#This Row],[Fecha de Inicio]])</f>
        <v>45292</v>
      </c>
      <c r="K32" s="83">
        <f>IF(+[1]!Info_Productos_Cuantitativo[[#This Row],[Fecha de Finalización]]="","",+[1]!Info_Productos_Cuantitativo[[#This Row],[Fecha de Finalización]])</f>
        <v>49674</v>
      </c>
      <c r="L32" s="33" t="str">
        <f>IF(+[1]!Info_Productos_Cuantitativo[[#This Row],[Corte del último reporte]]="","",+[1]!Info_Productos_Cuantitativo[[#This Row],[Corte del último reporte]])</f>
        <v>Q4</v>
      </c>
      <c r="M32" s="33" t="str">
        <f>IF(+[1]!Info_Productos_Cuantitativo[[#This Row],[Año del último reporte]]="","",+[1]!Info_Productos_Cuantitativo[[#This Row],[Año del último reporte]])</f>
        <v>2024</v>
      </c>
      <c r="N32" s="34"/>
      <c r="O32" s="34"/>
      <c r="P32" s="34"/>
      <c r="Q32" s="34"/>
      <c r="R32" s="34"/>
      <c r="S32" s="34"/>
      <c r="T32" s="35"/>
      <c r="U32" s="34"/>
      <c r="V32" s="56" t="s">
        <v>184</v>
      </c>
      <c r="W32" s="56" t="s">
        <v>185</v>
      </c>
      <c r="X32" s="56" t="s">
        <v>186</v>
      </c>
      <c r="Y32" s="56" t="s">
        <v>185</v>
      </c>
      <c r="Z32" s="60" t="s">
        <v>187</v>
      </c>
      <c r="AA32" s="61" t="s">
        <v>188</v>
      </c>
      <c r="AB32" s="56" t="s">
        <v>189</v>
      </c>
      <c r="AC32" s="56" t="s">
        <v>185</v>
      </c>
      <c r="AD32" s="34"/>
      <c r="AE32" s="34"/>
      <c r="AF32" s="34"/>
      <c r="AG32" s="34"/>
      <c r="AH32" s="34"/>
      <c r="AI32" s="34"/>
      <c r="AJ32" s="34"/>
      <c r="AK32" s="34"/>
      <c r="AL32" s="34" t="s">
        <v>71</v>
      </c>
      <c r="AM32" s="52" t="s">
        <v>44</v>
      </c>
      <c r="AN32" s="43" t="s">
        <v>183</v>
      </c>
    </row>
    <row r="33" spans="1:40" s="44" customFormat="1" ht="192" x14ac:dyDescent="0.2">
      <c r="A33" s="32">
        <f>IF(+[1]!Info_Productos_Cuantitativo[[#This Row],[Producto No.]]="","",+[1]!Info_Productos_Cuantitativo[[#This Row],[Producto No.]])</f>
        <v>28</v>
      </c>
      <c r="B33" s="32" t="str">
        <f>IF(+[1]!Info_Productos_Cuantitativo[[#This Row],[Key]]="","",+[1]!Info_Productos_Cuantitativo[[#This Row],[Key]])</f>
        <v>3.</v>
      </c>
      <c r="C33" s="82" t="str">
        <f>IF(+[1]!Info_Productos_Cuantitativo[[#This Row],[Producto esperado]]="","",+[1]!Info_Productos_Cuantitativo[[#This Row],[Producto esperado]])</f>
        <v xml:space="preserve">3.1.3 Estrategias de comunicación para la  socializacion de la oferta institucional del IPES para la poblacion vendedora informal </v>
      </c>
      <c r="D33" s="82" t="str">
        <f>IF(+[1]!Info_Productos_Cuantitativo[[#This Row],[Nombre indicador de Producto]]="","",+[1]!Info_Productos_Cuantitativo[[#This Row],[Nombre indicador de Producto]])</f>
        <v xml:space="preserve">Número de estrategias de comunicación para la socialización de la oferta institucional del IPES para la población vendedora informal </v>
      </c>
      <c r="E33" s="82" t="str">
        <f>IF(+[1]!Info_Productos_Cuantitativo[[#This Row],[Sector Líder]]="","",+[1]!Info_Productos_Cuantitativo[[#This Row],[Sector Líder]])</f>
        <v>Desarrollo Económico, Industria y Turismo </v>
      </c>
      <c r="F33" s="82">
        <f>IF(+[1]!Info_Productos_Cuantitativo[[#This Row],[Ponderación relativa del Producto (%)]]="","",+[1]!Info_Productos_Cuantitativo[[#This Row],[Ponderación relativa del Producto (%)]])</f>
        <v>2.9000000000000001E-2</v>
      </c>
      <c r="G33" s="82">
        <f>IF(+[1]!Info_Productos_Cuantitativo[[#This Row],[Valor Linea Base]]="","",+[1]!Info_Productos_Cuantitativo[[#This Row],[Valor Linea Base]])</f>
        <v>1</v>
      </c>
      <c r="H33" s="82" t="str">
        <f>IF(+[1]!Info_Productos_Cuantitativo[[#This Row],[Tipo de anualización]]="","",+[1]!Info_Productos_Cuantitativo[[#This Row],[Tipo de anualización]])</f>
        <v>Suma</v>
      </c>
      <c r="I33" s="82" t="str">
        <f>IF(+[1]!Info_Productos_Cuantitativo[[#This Row],[Periodicidad de medición del indicador]]="","",+[1]!Info_Productos_Cuantitativo[[#This Row],[Periodicidad de medición del indicador]])</f>
        <v>Semestral</v>
      </c>
      <c r="J33" s="83">
        <f>IF(+[1]!Info_Productos_Cuantitativo[[#This Row],[Fecha de Inicio]]="","",+[1]!Info_Productos_Cuantitativo[[#This Row],[Fecha de Inicio]])</f>
        <v>45474</v>
      </c>
      <c r="K33" s="83">
        <f>IF(+[1]!Info_Productos_Cuantitativo[[#This Row],[Fecha de Finalización]]="","",+[1]!Info_Productos_Cuantitativo[[#This Row],[Fecha de Finalización]])</f>
        <v>49674</v>
      </c>
      <c r="L33" s="33" t="str">
        <f>IF(+[1]!Info_Productos_Cuantitativo[[#This Row],[Corte del último reporte]]="","",+[1]!Info_Productos_Cuantitativo[[#This Row],[Corte del último reporte]])</f>
        <v>Q4</v>
      </c>
      <c r="M33" s="33" t="str">
        <f>IF(+[1]!Info_Productos_Cuantitativo[[#This Row],[Año del último reporte]]="","",+[1]!Info_Productos_Cuantitativo[[#This Row],[Año del último reporte]])</f>
        <v>2024</v>
      </c>
      <c r="N33" s="34"/>
      <c r="O33" s="34"/>
      <c r="P33" s="34"/>
      <c r="Q33" s="34"/>
      <c r="R33" s="34"/>
      <c r="S33" s="34"/>
      <c r="T33" s="35"/>
      <c r="U33" s="34"/>
      <c r="V33" s="56"/>
      <c r="W33" s="56"/>
      <c r="X33" s="56"/>
      <c r="Y33" s="56"/>
      <c r="Z33" s="56"/>
      <c r="AA33" s="56"/>
      <c r="AB33" s="56" t="s">
        <v>190</v>
      </c>
      <c r="AC33" s="56" t="s">
        <v>191</v>
      </c>
      <c r="AD33" s="34"/>
      <c r="AE33" s="34"/>
      <c r="AF33" s="34"/>
      <c r="AG33" s="34"/>
      <c r="AH33" s="34"/>
      <c r="AI33" s="34"/>
      <c r="AJ33" s="34"/>
      <c r="AK33" s="34"/>
      <c r="AL33" s="34" t="s">
        <v>71</v>
      </c>
      <c r="AM33" s="52" t="s">
        <v>44</v>
      </c>
      <c r="AN33" s="54" t="s">
        <v>46</v>
      </c>
    </row>
    <row r="34" spans="1:40" s="44" customFormat="1" ht="409.6" thickBot="1" x14ac:dyDescent="0.25">
      <c r="A34" s="32">
        <f>IF(+[1]!Info_Productos_Cuantitativo[[#This Row],[Producto No.]]="","",+[1]!Info_Productos_Cuantitativo[[#This Row],[Producto No.]])</f>
        <v>29</v>
      </c>
      <c r="B34" s="32" t="str">
        <f>IF(+[1]!Info_Productos_Cuantitativo[[#This Row],[Key]]="","",+[1]!Info_Productos_Cuantitativo[[#This Row],[Key]])</f>
        <v>3.</v>
      </c>
      <c r="C34" s="82" t="str">
        <f>IF(+[1]!Info_Productos_Cuantitativo[[#This Row],[Producto esperado]]="","",+[1]!Info_Productos_Cuantitativo[[#This Row],[Producto esperado]])</f>
        <v>3.1.4  Espacios presenciales de caracterización de jóvenes vendedores informales a través del Índice de Vulnerabilidad Juvenil para el acceso a servicios de la Subdirección para la Juventud.</v>
      </c>
      <c r="D34" s="82" t="str">
        <f>IF(+[1]!Info_Productos_Cuantitativo[[#This Row],[Nombre indicador de Producto]]="","",+[1]!Info_Productos_Cuantitativo[[#This Row],[Nombre indicador de Producto]])</f>
        <v>Número de espacios presenciales de caracterización de jóvenes vendedores informales a través del Índice de Vulnerabilidad Juvenil para el acceso a servicios de la Subdirección para la Juventud</v>
      </c>
      <c r="E34" s="82" t="str">
        <f>IF(+[1]!Info_Productos_Cuantitativo[[#This Row],[Sector Líder]]="","",+[1]!Info_Productos_Cuantitativo[[#This Row],[Sector Líder]])</f>
        <v>Integración Social</v>
      </c>
      <c r="F34" s="82">
        <f>IF(+[1]!Info_Productos_Cuantitativo[[#This Row],[Ponderación relativa del Producto (%)]]="","",+[1]!Info_Productos_Cuantitativo[[#This Row],[Ponderación relativa del Producto (%)]])</f>
        <v>2.9000000000000001E-2</v>
      </c>
      <c r="G34" s="82">
        <f>IF(+[1]!Info_Productos_Cuantitativo[[#This Row],[Valor Linea Base]]="","",+[1]!Info_Productos_Cuantitativo[[#This Row],[Valor Linea Base]])</f>
        <v>6</v>
      </c>
      <c r="H34" s="82" t="str">
        <f>IF(+[1]!Info_Productos_Cuantitativo[[#This Row],[Tipo de anualización]]="","",+[1]!Info_Productos_Cuantitativo[[#This Row],[Tipo de anualización]])</f>
        <v>Constante</v>
      </c>
      <c r="I34" s="82" t="str">
        <f>IF(+[1]!Info_Productos_Cuantitativo[[#This Row],[Periodicidad de medición del indicador]]="","",+[1]!Info_Productos_Cuantitativo[[#This Row],[Periodicidad de medición del indicador]])</f>
        <v>Trimestral</v>
      </c>
      <c r="J34" s="83">
        <f>IF(+[1]!Info_Productos_Cuantitativo[[#This Row],[Fecha de Inicio]]="","",+[1]!Info_Productos_Cuantitativo[[#This Row],[Fecha de Inicio]])</f>
        <v>45139</v>
      </c>
      <c r="K34" s="83">
        <f>IF(+[1]!Info_Productos_Cuantitativo[[#This Row],[Fecha de Finalización]]="","",+[1]!Info_Productos_Cuantitativo[[#This Row],[Fecha de Finalización]])</f>
        <v>49674</v>
      </c>
      <c r="L34" s="33" t="str">
        <f>IF(+[1]!Info_Productos_Cuantitativo[[#This Row],[Corte del último reporte]]="","",+[1]!Info_Productos_Cuantitativo[[#This Row],[Corte del último reporte]])</f>
        <v>Q4</v>
      </c>
      <c r="M34" s="33" t="str">
        <f>IF(+[1]!Info_Productos_Cuantitativo[[#This Row],[Año del último reporte]]="","",+[1]!Info_Productos_Cuantitativo[[#This Row],[Año del último reporte]])</f>
        <v>2024</v>
      </c>
      <c r="N34" s="34"/>
      <c r="O34" s="34"/>
      <c r="P34" s="34"/>
      <c r="Q34" s="34"/>
      <c r="R34" s="34"/>
      <c r="S34" s="34"/>
      <c r="T34" s="72" t="s">
        <v>192</v>
      </c>
      <c r="U34" s="35" t="s">
        <v>193</v>
      </c>
      <c r="V34" s="56" t="s">
        <v>194</v>
      </c>
      <c r="W34" s="56" t="s">
        <v>195</v>
      </c>
      <c r="X34" s="56" t="s">
        <v>194</v>
      </c>
      <c r="Y34" s="56" t="s">
        <v>195</v>
      </c>
      <c r="Z34" s="60" t="s">
        <v>196</v>
      </c>
      <c r="AA34" s="61" t="s">
        <v>195</v>
      </c>
      <c r="AB34" s="60" t="s">
        <v>197</v>
      </c>
      <c r="AC34" s="61" t="s">
        <v>198</v>
      </c>
      <c r="AD34" s="34"/>
      <c r="AE34" s="34"/>
      <c r="AF34" s="34"/>
      <c r="AG34" s="34"/>
      <c r="AH34" s="34"/>
      <c r="AI34" s="34"/>
      <c r="AJ34" s="34"/>
      <c r="AK34" s="34"/>
      <c r="AL34" s="34" t="s">
        <v>199</v>
      </c>
      <c r="AM34" s="42" t="s">
        <v>200</v>
      </c>
      <c r="AN34" s="43" t="s">
        <v>201</v>
      </c>
    </row>
    <row r="35" spans="1:40" s="44" customFormat="1" ht="409.6" x14ac:dyDescent="0.2">
      <c r="A35" s="32">
        <f>IF(+[1]!Info_Productos_Cuantitativo[[#This Row],[Producto No.]]="","",+[1]!Info_Productos_Cuantitativo[[#This Row],[Producto No.]])</f>
        <v>30</v>
      </c>
      <c r="B35" s="32" t="str">
        <f>IF(+[1]!Info_Productos_Cuantitativo[[#This Row],[Key]]="","",+[1]!Info_Productos_Cuantitativo[[#This Row],[Key]])</f>
        <v>3.</v>
      </c>
      <c r="C35" s="82" t="str">
        <f>IF(+[1]!Info_Productos_Cuantitativo[[#This Row],[Producto esperado]]="","",+[1]!Info_Productos_Cuantitativo[[#This Row],[Producto esperado]])</f>
        <v>3.1.5 Sostenimiento y actualización de la Herramienta Misional del IPES - HeMi</v>
      </c>
      <c r="D35" s="82" t="str">
        <f>IF(+[1]!Info_Productos_Cuantitativo[[#This Row],[Nombre indicador de Producto]]="","",+[1]!Info_Productos_Cuantitativo[[#This Row],[Nombre indicador de Producto]])</f>
        <v>Número de actualizaciones realizadas anualmente de la herramienta misional HeMi</v>
      </c>
      <c r="E35" s="82" t="str">
        <f>IF(+[1]!Info_Productos_Cuantitativo[[#This Row],[Sector Líder]]="","",+[1]!Info_Productos_Cuantitativo[[#This Row],[Sector Líder]])</f>
        <v>Desarrollo Económico, Industria y Turismo </v>
      </c>
      <c r="F35" s="82">
        <f>IF(+[1]!Info_Productos_Cuantitativo[[#This Row],[Ponderación relativa del Producto (%)]]="","",+[1]!Info_Productos_Cuantitativo[[#This Row],[Ponderación relativa del Producto (%)]])</f>
        <v>2.9000000000000001E-2</v>
      </c>
      <c r="G35" s="82" t="str">
        <f>IF(+[1]!Info_Productos_Cuantitativo[[#This Row],[Valor Linea Base]]="","",+[1]!Info_Productos_Cuantitativo[[#This Row],[Valor Linea Base]])</f>
        <v/>
      </c>
      <c r="H35" s="82" t="str">
        <f>IF(+[1]!Info_Productos_Cuantitativo[[#This Row],[Tipo de anualización]]="","",+[1]!Info_Productos_Cuantitativo[[#This Row],[Tipo de anualización]])</f>
        <v>Suma</v>
      </c>
      <c r="I35" s="82" t="str">
        <f>IF(+[1]!Info_Productos_Cuantitativo[[#This Row],[Periodicidad de medición del indicador]]="","",+[1]!Info_Productos_Cuantitativo[[#This Row],[Periodicidad de medición del indicador]])</f>
        <v>Anual</v>
      </c>
      <c r="J35" s="83">
        <f>IF(+[1]!Info_Productos_Cuantitativo[[#This Row],[Fecha de Inicio]]="","",+[1]!Info_Productos_Cuantitativo[[#This Row],[Fecha de Inicio]])</f>
        <v>45139</v>
      </c>
      <c r="K35" s="83">
        <f>IF(+[1]!Info_Productos_Cuantitativo[[#This Row],[Fecha de Finalización]]="","",+[1]!Info_Productos_Cuantitativo[[#This Row],[Fecha de Finalización]])</f>
        <v>49674</v>
      </c>
      <c r="L35" s="33" t="str">
        <f>IF(+[1]!Info_Productos_Cuantitativo[[#This Row],[Corte del último reporte]]="","",+[1]!Info_Productos_Cuantitativo[[#This Row],[Corte del último reporte]])</f>
        <v>Q2</v>
      </c>
      <c r="M35" s="33" t="str">
        <f>IF(+[1]!Info_Productos_Cuantitativo[[#This Row],[Año del último reporte]]="","",+[1]!Info_Productos_Cuantitativo[[#This Row],[Año del último reporte]])</f>
        <v>2024</v>
      </c>
      <c r="N35" s="34"/>
      <c r="O35" s="34"/>
      <c r="P35" s="34"/>
      <c r="Q35" s="34"/>
      <c r="R35" s="34"/>
      <c r="S35" s="34"/>
      <c r="T35" s="77" t="s">
        <v>202</v>
      </c>
      <c r="U35" s="78" t="s">
        <v>203</v>
      </c>
      <c r="V35" s="56" t="s">
        <v>204</v>
      </c>
      <c r="W35" s="56" t="s">
        <v>205</v>
      </c>
      <c r="X35" s="56" t="s">
        <v>206</v>
      </c>
      <c r="Y35" s="56" t="s">
        <v>207</v>
      </c>
      <c r="Z35" s="55"/>
      <c r="AA35" s="55"/>
      <c r="AB35" s="55"/>
      <c r="AC35" s="55"/>
      <c r="AD35" s="34"/>
      <c r="AE35" s="34"/>
      <c r="AF35" s="34"/>
      <c r="AG35" s="34"/>
      <c r="AH35" s="34"/>
      <c r="AI35" s="34"/>
      <c r="AJ35" s="34"/>
      <c r="AK35" s="34"/>
      <c r="AL35" s="34" t="s">
        <v>71</v>
      </c>
      <c r="AM35" s="52" t="s">
        <v>44</v>
      </c>
      <c r="AN35" s="54" t="s">
        <v>208</v>
      </c>
    </row>
    <row r="36" spans="1:40" s="44" customFormat="1" ht="409.6" x14ac:dyDescent="0.2">
      <c r="A36" s="32">
        <f>IF(+[1]!Info_Productos_Cuantitativo[[#This Row],[Producto No.]]="","",+[1]!Info_Productos_Cuantitativo[[#This Row],[Producto No.]])</f>
        <v>31</v>
      </c>
      <c r="B36" s="32" t="str">
        <f>IF(+[1]!Info_Productos_Cuantitativo[[#This Row],[Key]]="","",+[1]!Info_Productos_Cuantitativo[[#This Row],[Key]])</f>
        <v>3.</v>
      </c>
      <c r="C36" s="82" t="str">
        <f>IF(+[1]!Info_Productos_Cuantitativo[[#This Row],[Producto esperado]]="","",+[1]!Info_Productos_Cuantitativo[[#This Row],[Producto esperado]])</f>
        <v>3.1.6 Estrategia de fortalecimiento de comunicación local relacionada con la economía popular</v>
      </c>
      <c r="D36" s="82" t="str">
        <f>IF(+[1]!Info_Productos_Cuantitativo[[#This Row],[Nombre indicador de Producto]]="","",+[1]!Info_Productos_Cuantitativo[[#This Row],[Nombre indicador de Producto]])</f>
        <v>Porcentaje de avance en la implementación de la estrategia de fortalecimiento de la comunicación local relacionada con la economía popular</v>
      </c>
      <c r="E36" s="82" t="str">
        <f>IF(+[1]!Info_Productos_Cuantitativo[[#This Row],[Sector Líder]]="","",+[1]!Info_Productos_Cuantitativo[[#This Row],[Sector Líder]])</f>
        <v>Desarrollo Económico, Industria y Turismo </v>
      </c>
      <c r="F36" s="82">
        <f>IF(+[1]!Info_Productos_Cuantitativo[[#This Row],[Ponderación relativa del Producto (%)]]="","",+[1]!Info_Productos_Cuantitativo[[#This Row],[Ponderación relativa del Producto (%)]])</f>
        <v>2.9000000000000001E-2</v>
      </c>
      <c r="G36" s="82" t="str">
        <f>IF(+[1]!Info_Productos_Cuantitativo[[#This Row],[Valor Linea Base]]="","",+[1]!Info_Productos_Cuantitativo[[#This Row],[Valor Linea Base]])</f>
        <v/>
      </c>
      <c r="H36" s="82" t="str">
        <f>IF(+[1]!Info_Productos_Cuantitativo[[#This Row],[Tipo de anualización]]="","",+[1]!Info_Productos_Cuantitativo[[#This Row],[Tipo de anualización]])</f>
        <v>Creciente</v>
      </c>
      <c r="I36" s="82" t="str">
        <f>IF(+[1]!Info_Productos_Cuantitativo[[#This Row],[Periodicidad de medición del indicador]]="","",+[1]!Info_Productos_Cuantitativo[[#This Row],[Periodicidad de medición del indicador]])</f>
        <v>Anual</v>
      </c>
      <c r="J36" s="83">
        <f>IF(+[1]!Info_Productos_Cuantitativo[[#This Row],[Fecha de Inicio]]="","",+[1]!Info_Productos_Cuantitativo[[#This Row],[Fecha de Inicio]])</f>
        <v>45474</v>
      </c>
      <c r="K36" s="83">
        <f>IF(+[1]!Info_Productos_Cuantitativo[[#This Row],[Fecha de Finalización]]="","",+[1]!Info_Productos_Cuantitativo[[#This Row],[Fecha de Finalización]])</f>
        <v>49674</v>
      </c>
      <c r="L36" s="33" t="str">
        <f>IF(+[1]!Info_Productos_Cuantitativo[[#This Row],[Corte del último reporte]]="","",+[1]!Info_Productos_Cuantitativo[[#This Row],[Corte del último reporte]])</f>
        <v>Q4</v>
      </c>
      <c r="M36" s="33" t="str">
        <f>IF(+[1]!Info_Productos_Cuantitativo[[#This Row],[Año del último reporte]]="","",+[1]!Info_Productos_Cuantitativo[[#This Row],[Año del último reporte]])</f>
        <v>2024</v>
      </c>
      <c r="N36" s="34"/>
      <c r="O36" s="34"/>
      <c r="P36" s="34"/>
      <c r="Q36" s="34"/>
      <c r="R36" s="34"/>
      <c r="S36" s="34"/>
      <c r="T36" s="35"/>
      <c r="U36" s="34"/>
      <c r="V36" s="56" t="s">
        <v>209</v>
      </c>
      <c r="W36" s="56" t="s">
        <v>210</v>
      </c>
      <c r="X36" s="56" t="s">
        <v>211</v>
      </c>
      <c r="Y36" s="56" t="s">
        <v>212</v>
      </c>
      <c r="Z36" s="56" t="s">
        <v>213</v>
      </c>
      <c r="AA36" s="56" t="s">
        <v>191</v>
      </c>
      <c r="AB36" s="56" t="s">
        <v>213</v>
      </c>
      <c r="AC36" s="56" t="s">
        <v>191</v>
      </c>
      <c r="AD36" s="34"/>
      <c r="AE36" s="34"/>
      <c r="AF36" s="34"/>
      <c r="AG36" s="34"/>
      <c r="AH36" s="34"/>
      <c r="AI36" s="34"/>
      <c r="AJ36" s="34"/>
      <c r="AK36" s="34"/>
      <c r="AL36" s="34" t="s">
        <v>71</v>
      </c>
      <c r="AM36" s="52" t="s">
        <v>44</v>
      </c>
      <c r="AN36" s="43" t="s">
        <v>214</v>
      </c>
    </row>
    <row r="37" spans="1:40" s="44" customFormat="1" ht="272" x14ac:dyDescent="0.2">
      <c r="A37" s="32">
        <f>IF(+[1]!Info_Productos_Cuantitativo[[#This Row],[Producto No.]]="","",+[1]!Info_Productos_Cuantitativo[[#This Row],[Producto No.]])</f>
        <v>32</v>
      </c>
      <c r="B37" s="32" t="str">
        <f>IF(+[1]!Info_Productos_Cuantitativo[[#This Row],[Key]]="","",+[1]!Info_Productos_Cuantitativo[[#This Row],[Key]])</f>
        <v>3.</v>
      </c>
      <c r="C37" s="82" t="str">
        <f>IF(+[1]!Info_Productos_Cuantitativo[[#This Row],[Producto esperado]]="","",+[1]!Info_Productos_Cuantitativo[[#This Row],[Producto esperado]])</f>
        <v>3.1.7 Acciones para generar alianzas internacionales para promover la economía popular.</v>
      </c>
      <c r="D37" s="82" t="str">
        <f>IF(+[1]!Info_Productos_Cuantitativo[[#This Row],[Nombre indicador de Producto]]="","",+[1]!Info_Productos_Cuantitativo[[#This Row],[Nombre indicador de Producto]])</f>
        <v>Número de acciones adelantadas por el IPES para generar alianzas internacionales para promover la economía popular</v>
      </c>
      <c r="E37" s="82" t="str">
        <f>IF(+[1]!Info_Productos_Cuantitativo[[#This Row],[Sector Líder]]="","",+[1]!Info_Productos_Cuantitativo[[#This Row],[Sector Líder]])</f>
        <v>Desarrollo Económico, Industria y Turismo </v>
      </c>
      <c r="F37" s="82">
        <f>IF(+[1]!Info_Productos_Cuantitativo[[#This Row],[Ponderación relativa del Producto (%)]]="","",+[1]!Info_Productos_Cuantitativo[[#This Row],[Ponderación relativa del Producto (%)]])</f>
        <v>2.9000000000000001E-2</v>
      </c>
      <c r="G37" s="82" t="str">
        <f>IF(+[1]!Info_Productos_Cuantitativo[[#This Row],[Valor Linea Base]]="","",+[1]!Info_Productos_Cuantitativo[[#This Row],[Valor Linea Base]])</f>
        <v/>
      </c>
      <c r="H37" s="82" t="str">
        <f>IF(+[1]!Info_Productos_Cuantitativo[[#This Row],[Tipo de anualización]]="","",+[1]!Info_Productos_Cuantitativo[[#This Row],[Tipo de anualización]])</f>
        <v>Suma</v>
      </c>
      <c r="I37" s="82" t="str">
        <f>IF(+[1]!Info_Productos_Cuantitativo[[#This Row],[Periodicidad de medición del indicador]]="","",+[1]!Info_Productos_Cuantitativo[[#This Row],[Periodicidad de medición del indicador]])</f>
        <v>Anual</v>
      </c>
      <c r="J37" s="83">
        <f>IF(+[1]!Info_Productos_Cuantitativo[[#This Row],[Fecha de Inicio]]="","",+[1]!Info_Productos_Cuantitativo[[#This Row],[Fecha de Inicio]])</f>
        <v>45139</v>
      </c>
      <c r="K37" s="83">
        <v>0</v>
      </c>
      <c r="L37" s="33" t="str">
        <f>IF(+[1]!Info_Productos_Cuantitativo[[#This Row],[Corte del último reporte]]="","",+[1]!Info_Productos_Cuantitativo[[#This Row],[Corte del último reporte]])</f>
        <v>Q3</v>
      </c>
      <c r="M37" s="33" t="str">
        <f>IF(+[1]!Info_Productos_Cuantitativo[[#This Row],[Año del último reporte]]="","",+[1]!Info_Productos_Cuantitativo[[#This Row],[Año del último reporte]])</f>
        <v>2024</v>
      </c>
      <c r="N37" s="34"/>
      <c r="O37" s="34"/>
      <c r="P37" s="34"/>
      <c r="Q37" s="34"/>
      <c r="R37" s="34"/>
      <c r="S37" s="34"/>
      <c r="T37" s="35" t="s">
        <v>215</v>
      </c>
      <c r="U37" s="36" t="s">
        <v>216</v>
      </c>
      <c r="V37" s="56" t="s">
        <v>217</v>
      </c>
      <c r="W37" s="56" t="s">
        <v>218</v>
      </c>
      <c r="X37" s="56" t="s">
        <v>219</v>
      </c>
      <c r="Y37" s="56" t="s">
        <v>218</v>
      </c>
      <c r="Z37" s="56" t="s">
        <v>220</v>
      </c>
      <c r="AA37" s="56" t="s">
        <v>221</v>
      </c>
      <c r="AB37" s="55"/>
      <c r="AC37" s="55"/>
      <c r="AD37" s="34"/>
      <c r="AE37" s="34"/>
      <c r="AF37" s="34"/>
      <c r="AG37" s="34"/>
      <c r="AH37" s="34"/>
      <c r="AI37" s="34"/>
      <c r="AJ37" s="34"/>
      <c r="AK37" s="34"/>
      <c r="AL37" s="34" t="s">
        <v>71</v>
      </c>
      <c r="AM37" s="52" t="s">
        <v>44</v>
      </c>
      <c r="AN37" s="43" t="s">
        <v>222</v>
      </c>
    </row>
    <row r="38" spans="1:40" s="44" customFormat="1" ht="289" thickBot="1" x14ac:dyDescent="0.25">
      <c r="A38" s="32">
        <f>IF(+[1]!Info_Productos_Cuantitativo[[#This Row],[Producto No.]]="","",+[1]!Info_Productos_Cuantitativo[[#This Row],[Producto No.]])</f>
        <v>33</v>
      </c>
      <c r="B38" s="32" t="str">
        <f>IF(+[1]!Info_Productos_Cuantitativo[[#This Row],[Key]]="","",+[1]!Info_Productos_Cuantitativo[[#This Row],[Key]])</f>
        <v>3.</v>
      </c>
      <c r="C38" s="82" t="str">
        <f>IF(+[1]!Info_Productos_Cuantitativo[[#This Row],[Producto esperado]]="","",+[1]!Info_Productos_Cuantitativo[[#This Row],[Producto esperado]])</f>
        <v>3.1.8 Rediseño institucional del Instituto para la Economía Social - IPES</v>
      </c>
      <c r="D38" s="82" t="str">
        <f>IF(+[1]!Info_Productos_Cuantitativo[[#This Row],[Nombre indicador de Producto]]="","",+[1]!Info_Productos_Cuantitativo[[#This Row],[Nombre indicador de Producto]])</f>
        <v>Porcentaje de avance en el rediseño institucional del Instituto para la Economía Social - IPES</v>
      </c>
      <c r="E38" s="82" t="str">
        <f>IF(+[1]!Info_Productos_Cuantitativo[[#This Row],[Sector Líder]]="","",+[1]!Info_Productos_Cuantitativo[[#This Row],[Sector Líder]])</f>
        <v>Desarrollo Económico, Industria y Turismo </v>
      </c>
      <c r="F38" s="82">
        <f>IF(+[1]!Info_Productos_Cuantitativo[[#This Row],[Ponderación relativa del Producto (%)]]="","",+[1]!Info_Productos_Cuantitativo[[#This Row],[Ponderación relativa del Producto (%)]])</f>
        <v>0.03</v>
      </c>
      <c r="G38" s="82" t="str">
        <f>IF(+[1]!Info_Productos_Cuantitativo[[#This Row],[Valor Linea Base]]="","",+[1]!Info_Productos_Cuantitativo[[#This Row],[Valor Linea Base]])</f>
        <v/>
      </c>
      <c r="H38" s="82" t="str">
        <f>IF(+[1]!Info_Productos_Cuantitativo[[#This Row],[Tipo de anualización]]="","",+[1]!Info_Productos_Cuantitativo[[#This Row],[Tipo de anualización]])</f>
        <v>Creciente</v>
      </c>
      <c r="I38" s="82" t="str">
        <f>IF(+[1]!Info_Productos_Cuantitativo[[#This Row],[Periodicidad de medición del indicador]]="","",+[1]!Info_Productos_Cuantitativo[[#This Row],[Periodicidad de medición del indicador]])</f>
        <v>Anual</v>
      </c>
      <c r="J38" s="83">
        <f>IF(+[1]!Info_Productos_Cuantitativo[[#This Row],[Fecha de Inicio]]="","",+[1]!Info_Productos_Cuantitativo[[#This Row],[Fecha de Inicio]])</f>
        <v>45474</v>
      </c>
      <c r="K38" s="83">
        <f>IF(+[1]!Info_Productos_Cuantitativo[[#This Row],[Fecha de Finalización]]="","",+[1]!Info_Productos_Cuantitativo[[#This Row],[Fecha de Finalización]])</f>
        <v>45839</v>
      </c>
      <c r="L38" s="33" t="str">
        <f>IF(+[1]!Info_Productos_Cuantitativo[[#This Row],[Corte del último reporte]]="","",+[1]!Info_Productos_Cuantitativo[[#This Row],[Corte del último reporte]])</f>
        <v>Q4</v>
      </c>
      <c r="M38" s="33" t="str">
        <f>IF(+[1]!Info_Productos_Cuantitativo[[#This Row],[Año del último reporte]]="","",+[1]!Info_Productos_Cuantitativo[[#This Row],[Año del último reporte]])</f>
        <v>2024</v>
      </c>
      <c r="N38" s="34"/>
      <c r="O38" s="34"/>
      <c r="P38" s="34"/>
      <c r="Q38" s="34"/>
      <c r="R38" s="34"/>
      <c r="S38" s="34"/>
      <c r="T38" s="35"/>
      <c r="U38" s="34"/>
      <c r="V38" s="79" t="s">
        <v>223</v>
      </c>
      <c r="W38" s="80" t="s">
        <v>224</v>
      </c>
      <c r="X38" s="79" t="s">
        <v>223</v>
      </c>
      <c r="Y38" s="80" t="s">
        <v>224</v>
      </c>
      <c r="Z38" s="56" t="s">
        <v>225</v>
      </c>
      <c r="AA38" s="56" t="s">
        <v>226</v>
      </c>
      <c r="AB38" s="79" t="s">
        <v>227</v>
      </c>
      <c r="AC38" s="56" t="s">
        <v>226</v>
      </c>
      <c r="AD38" s="34"/>
      <c r="AE38" s="34"/>
      <c r="AF38" s="34"/>
      <c r="AG38" s="34"/>
      <c r="AH38" s="34"/>
      <c r="AI38" s="34"/>
      <c r="AJ38" s="34"/>
      <c r="AK38" s="34"/>
      <c r="AL38" s="34" t="s">
        <v>71</v>
      </c>
      <c r="AM38" s="52" t="s">
        <v>44</v>
      </c>
      <c r="AN38" s="54" t="s">
        <v>228</v>
      </c>
    </row>
  </sheetData>
  <autoFilter ref="AM4:AN38" xr:uid="{00000000-0009-0000-0000-000002000000}"/>
  <mergeCells count="20">
    <mergeCell ref="AN4:AN5"/>
    <mergeCell ref="AB4:AC4"/>
    <mergeCell ref="AD4:AE4"/>
    <mergeCell ref="AF4:AG4"/>
    <mergeCell ref="AH4:AI4"/>
    <mergeCell ref="AJ4:AK4"/>
    <mergeCell ref="AM4:AM5"/>
    <mergeCell ref="P4:Q4"/>
    <mergeCell ref="R4:S4"/>
    <mergeCell ref="T4:U4"/>
    <mergeCell ref="V4:W4"/>
    <mergeCell ref="X4:Y4"/>
    <mergeCell ref="Z4:AA4"/>
    <mergeCell ref="N4:O4"/>
    <mergeCell ref="AD3:AK3"/>
    <mergeCell ref="A1:L1"/>
    <mergeCell ref="A2:M4"/>
    <mergeCell ref="N2:AK2"/>
    <mergeCell ref="N3:U3"/>
    <mergeCell ref="V3:AC3"/>
  </mergeCells>
  <dataValidations count="5">
    <dataValidation allowBlank="1" showInputMessage="1" showErrorMessage="1" prompt="Seleccione de la lista desplegable, la entidad responsable de la ejecución del producto o acción." sqref="AM4:AM5" xr:uid="{467A75F5-F853-E341-998A-6E1F964484EA}"/>
    <dataValidation allowBlank="1" showInputMessage="1" showErrorMessage="1" prompt="Escriba la Dirección, Subdirección, Grupo o Unidad responsable de la ejecución del producto o acción._x000a_Utilice nombres completos." sqref="AN4:AN5" xr:uid="{06F62319-21C2-9447-840B-0C063EF83DC8}"/>
    <dataValidation type="custom" allowBlank="1" showInputMessage="1" showErrorMessage="1" error="La celda debe contener solo texto" sqref="AN6 AN36:AN37 AN34 AN23:AN32" xr:uid="{3D5829CF-39C8-5D44-86E7-D2CDF97F0715}">
      <formula1>ISTEXT(AN6)</formula1>
    </dataValidation>
    <dataValidation type="custom" allowBlank="1" showInputMessage="1" showErrorMessage="1" prompt="La celda debe contener solo texto" sqref="AM33:AN33 AN23 AM38:AN38 AM36:AM37 AM35:AN35 AM30:AM32 AM28:AN28 AM8:AN17 AM20:AN22 AN27 AN29:AN30" xr:uid="{BC4F878F-A0CA-FB47-829B-C685EBEA268B}">
      <formula1>ISTEXT(AM8)</formula1>
    </dataValidation>
    <dataValidation allowBlank="1" sqref="C5:G5 I5:M5" xr:uid="{91548E80-E5C2-CB4A-A3FA-4407A7ADF6E5}"/>
  </dataValidations>
  <pageMargins left="0.25" right="0.25" top="0.75" bottom="0.75" header="0.3" footer="0.3"/>
  <pageSetup scale="12" fitToHeight="0" orientation="landscape" horizontalDpi="0" verticalDpi="0"/>
  <drawing r:id="rId1"/>
  <legacyDrawing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Avance Cualitativo Productos</vt:lpstr>
      <vt:lpstr>'Avance Cualitativo Productos'!Print_Area</vt:lpstr>
      <vt:lpstr>'Avance Cualitativo Productos'!Print_Titles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Kattia Pinzón Franco</dc:creator>
  <cp:lastModifiedBy>Kattia Pinzón Franco</cp:lastModifiedBy>
  <dcterms:created xsi:type="dcterms:W3CDTF">2025-02-26T10:19:43Z</dcterms:created>
  <dcterms:modified xsi:type="dcterms:W3CDTF">2025-02-26T10:41:27Z</dcterms:modified>
</cp:coreProperties>
</file>